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T:\M 2024\M24-038 Mikulovice, U Fryčáku - kanalizace\rozpočet\"/>
    </mc:Choice>
  </mc:AlternateContent>
  <bookViews>
    <workbookView xWindow="0" yWindow="0" windowWidth="0" windowHeight="0"/>
  </bookViews>
  <sheets>
    <sheet name="Rekapitulace stavby" sheetId="1" r:id="rId1"/>
    <sheet name="A-1 - Stoka A-1" sheetId="2" r:id="rId2"/>
    <sheet name="VON - Vedlejší a ostatní 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'A-1 - Stoka A-1'!$C$125:$K$330</definedName>
    <definedName name="_xlnm.Print_Area" localSheetId="1">'A-1 - Stoka A-1'!$C$4:$J$76,'A-1 - Stoka A-1'!$C$82:$J$107,'A-1 - Stoka A-1'!$C$113:$K$330</definedName>
    <definedName name="_xlnm.Print_Titles" localSheetId="1">'A-1 - Stoka A-1'!$125:$125</definedName>
    <definedName name="_xlnm._FilterDatabase" localSheetId="2" hidden="1">'VON - Vedlejší a ostatní ...'!$C$123:$K$154</definedName>
    <definedName name="_xlnm.Print_Area" localSheetId="2">'VON - Vedlejší a ostatní ...'!$C$4:$J$76,'VON - Vedlejší a ostatní ...'!$C$82:$J$105,'VON - Vedlejší a ostatní ...'!$C$111:$K$154</definedName>
    <definedName name="_xlnm.Print_Titles" localSheetId="2">'VON - Vedlejší a ostatní ...'!$123:$123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92"/>
  <c r="J17"/>
  <c r="J12"/>
  <c r="J89"/>
  <c r="E7"/>
  <c r="E114"/>
  <c i="2" r="J37"/>
  <c r="J36"/>
  <c i="1" r="AY95"/>
  <c i="2" r="J35"/>
  <c i="1" r="AX95"/>
  <c i="2" r="BI330"/>
  <c r="BH330"/>
  <c r="BG330"/>
  <c r="BF330"/>
  <c r="T330"/>
  <c r="T329"/>
  <c r="R330"/>
  <c r="R329"/>
  <c r="P330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7"/>
  <c r="BH307"/>
  <c r="BG307"/>
  <c r="BF307"/>
  <c r="T307"/>
  <c r="R307"/>
  <c r="P307"/>
  <c r="BI302"/>
  <c r="BH302"/>
  <c r="BG302"/>
  <c r="BF302"/>
  <c r="T302"/>
  <c r="R302"/>
  <c r="P302"/>
  <c r="BI300"/>
  <c r="BH300"/>
  <c r="BG300"/>
  <c r="BF300"/>
  <c r="T300"/>
  <c r="R300"/>
  <c r="P300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78"/>
  <c r="BH278"/>
  <c r="BG278"/>
  <c r="BF278"/>
  <c r="T278"/>
  <c r="R278"/>
  <c r="P278"/>
  <c r="BI276"/>
  <c r="BH276"/>
  <c r="BG276"/>
  <c r="BF276"/>
  <c r="T276"/>
  <c r="R276"/>
  <c r="P276"/>
  <c r="BI273"/>
  <c r="BH273"/>
  <c r="BG273"/>
  <c r="BF273"/>
  <c r="T273"/>
  <c r="R273"/>
  <c r="P273"/>
  <c r="BI271"/>
  <c r="BH271"/>
  <c r="BG271"/>
  <c r="BF271"/>
  <c r="T271"/>
  <c r="R271"/>
  <c r="P271"/>
  <c r="BI268"/>
  <c r="BH268"/>
  <c r="BG268"/>
  <c r="BF268"/>
  <c r="T268"/>
  <c r="R268"/>
  <c r="P268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39"/>
  <c r="BH239"/>
  <c r="BG239"/>
  <c r="BF239"/>
  <c r="T239"/>
  <c r="R239"/>
  <c r="P239"/>
  <c r="BI236"/>
  <c r="BH236"/>
  <c r="BG236"/>
  <c r="BF236"/>
  <c r="T236"/>
  <c r="R236"/>
  <c r="P236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0"/>
  <c r="BH220"/>
  <c r="BG220"/>
  <c r="BF220"/>
  <c r="T220"/>
  <c r="R220"/>
  <c r="P220"/>
  <c r="BI218"/>
  <c r="BH218"/>
  <c r="BG218"/>
  <c r="BF218"/>
  <c r="T218"/>
  <c r="R218"/>
  <c r="P218"/>
  <c r="BI215"/>
  <c r="BH215"/>
  <c r="BG215"/>
  <c r="BF215"/>
  <c r="T215"/>
  <c r="R215"/>
  <c r="P215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198"/>
  <c r="BH198"/>
  <c r="BG198"/>
  <c r="BF198"/>
  <c r="T198"/>
  <c r="R198"/>
  <c r="P198"/>
  <c r="BI196"/>
  <c r="BH196"/>
  <c r="BG196"/>
  <c r="BF196"/>
  <c r="T196"/>
  <c r="R196"/>
  <c r="P196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7"/>
  <c r="BH177"/>
  <c r="BG177"/>
  <c r="BF177"/>
  <c r="T177"/>
  <c r="R177"/>
  <c r="P177"/>
  <c r="BI175"/>
  <c r="BH175"/>
  <c r="BG175"/>
  <c r="BF175"/>
  <c r="T175"/>
  <c r="R175"/>
  <c r="P175"/>
  <c r="BI169"/>
  <c r="BH169"/>
  <c r="BG169"/>
  <c r="BF169"/>
  <c r="T169"/>
  <c r="R169"/>
  <c r="P169"/>
  <c r="BI167"/>
  <c r="BH167"/>
  <c r="BG167"/>
  <c r="BF167"/>
  <c r="T167"/>
  <c r="R167"/>
  <c r="P167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4"/>
  <c r="BH144"/>
  <c r="BG144"/>
  <c r="BF144"/>
  <c r="T144"/>
  <c r="R144"/>
  <c r="P144"/>
  <c r="BI142"/>
  <c r="BH142"/>
  <c r="BG142"/>
  <c r="BF142"/>
  <c r="T142"/>
  <c r="R142"/>
  <c r="P142"/>
  <c r="BI134"/>
  <c r="BH134"/>
  <c r="BG134"/>
  <c r="BF134"/>
  <c r="T134"/>
  <c r="R134"/>
  <c r="P134"/>
  <c r="BI129"/>
  <c r="BH129"/>
  <c r="BG129"/>
  <c r="BF129"/>
  <c r="T129"/>
  <c r="R129"/>
  <c r="P129"/>
  <c r="J123"/>
  <c r="J122"/>
  <c r="F122"/>
  <c r="F120"/>
  <c r="E118"/>
  <c r="J92"/>
  <c r="J91"/>
  <c r="F91"/>
  <c r="F89"/>
  <c r="E87"/>
  <c r="J18"/>
  <c r="E18"/>
  <c r="F123"/>
  <c r="J17"/>
  <c r="J12"/>
  <c r="J120"/>
  <c r="E7"/>
  <c r="E85"/>
  <c i="1" r="L90"/>
  <c r="AM90"/>
  <c r="AM89"/>
  <c r="L89"/>
  <c r="AM87"/>
  <c r="L87"/>
  <c r="L85"/>
  <c r="L84"/>
  <c i="2" r="J294"/>
  <c r="BK249"/>
  <c r="BK186"/>
  <c r="J314"/>
  <c r="J290"/>
  <c r="J231"/>
  <c r="BK177"/>
  <c r="BK319"/>
  <c r="BK296"/>
  <c r="J257"/>
  <c r="J218"/>
  <c r="BK156"/>
  <c r="J310"/>
  <c r="J289"/>
  <c r="BK236"/>
  <c r="BK167"/>
  <c r="BK330"/>
  <c r="J295"/>
  <c r="BK268"/>
  <c r="J210"/>
  <c r="J251"/>
  <c r="BK255"/>
  <c r="BK215"/>
  <c r="BK162"/>
  <c r="BK196"/>
  <c i="3" r="J150"/>
  <c r="J154"/>
  <c r="J146"/>
  <c r="BK141"/>
  <c r="BK127"/>
  <c i="2" r="J321"/>
  <c r="BK285"/>
  <c r="BK234"/>
  <c r="J202"/>
  <c r="BK144"/>
  <c r="J293"/>
  <c r="BK273"/>
  <c r="J230"/>
  <c r="BK247"/>
  <c r="J142"/>
  <c r="BK223"/>
  <c r="J144"/>
  <c r="BK202"/>
  <c r="J160"/>
  <c i="3" r="BK154"/>
  <c r="J132"/>
  <c r="BK132"/>
  <c r="BK140"/>
  <c i="2" r="J327"/>
  <c r="J292"/>
  <c r="J273"/>
  <c r="BK210"/>
  <c r="J156"/>
  <c r="J291"/>
  <c r="BK257"/>
  <c r="BK218"/>
  <c r="BK160"/>
  <c r="BK321"/>
  <c r="J302"/>
  <c r="J255"/>
  <c r="J188"/>
  <c r="J129"/>
  <c r="BK307"/>
  <c r="J276"/>
  <c r="J223"/>
  <c r="BK184"/>
  <c r="J316"/>
  <c r="BK283"/>
  <c r="J261"/>
  <c r="J158"/>
  <c r="J227"/>
  <c r="BK251"/>
  <c r="J198"/>
  <c r="BK142"/>
  <c r="J192"/>
  <c i="3" r="J143"/>
  <c r="BK148"/>
  <c r="J141"/>
  <c r="J129"/>
  <c r="J138"/>
  <c i="2" r="J312"/>
  <c r="BK261"/>
  <c r="BK198"/>
  <c r="J319"/>
  <c r="BK271"/>
  <c r="BK213"/>
  <c r="BK152"/>
  <c r="BK312"/>
  <c r="J271"/>
  <c r="BK206"/>
  <c r="J134"/>
  <c r="BK291"/>
  <c r="BK253"/>
  <c r="BK208"/>
  <c r="BK158"/>
  <c r="J307"/>
  <c r="J282"/>
  <c r="J232"/>
  <c r="J259"/>
  <c r="BK190"/>
  <c r="J225"/>
  <c r="J182"/>
  <c r="J213"/>
  <c i="3" r="J152"/>
  <c r="J140"/>
  <c r="BK152"/>
  <c r="BK138"/>
  <c r="J128"/>
  <c i="2" r="BK323"/>
  <c r="BK293"/>
  <c r="BK276"/>
  <c r="J215"/>
  <c r="J169"/>
  <c r="BK292"/>
  <c r="BK278"/>
  <c r="BK229"/>
  <c r="J167"/>
  <c r="BK327"/>
  <c r="J288"/>
  <c r="J234"/>
  <c r="BK192"/>
  <c r="J330"/>
  <c r="BK300"/>
  <c r="J278"/>
  <c r="BK232"/>
  <c r="BK188"/>
  <c r="BK325"/>
  <c r="BK288"/>
  <c r="BK239"/>
  <c r="BK129"/>
  <c r="J268"/>
  <c r="BK220"/>
  <c r="BK175"/>
  <c r="BK225"/>
  <c r="J175"/>
  <c i="3" r="BK139"/>
  <c r="J127"/>
  <c r="BK150"/>
  <c r="J139"/>
  <c i="2" r="J325"/>
  <c r="J286"/>
  <c r="J233"/>
  <c r="J196"/>
  <c r="BK294"/>
  <c r="BK286"/>
  <c r="J236"/>
  <c r="J204"/>
  <c r="BK134"/>
  <c r="BK310"/>
  <c r="BK282"/>
  <c r="BK233"/>
  <c r="J152"/>
  <c r="BK316"/>
  <c r="BK290"/>
  <c r="J239"/>
  <c r="BK204"/>
  <c r="BK154"/>
  <c r="J300"/>
  <c r="BK287"/>
  <c r="J249"/>
  <c r="BK281"/>
  <c r="J208"/>
  <c r="BK230"/>
  <c r="J184"/>
  <c r="BK295"/>
  <c r="J190"/>
  <c i="3" r="BK128"/>
  <c r="J134"/>
  <c r="J148"/>
  <c r="BK143"/>
  <c r="BK129"/>
  <c i="2" r="BK314"/>
  <c r="J283"/>
  <c r="J220"/>
  <c r="J177"/>
  <c r="J296"/>
  <c r="J287"/>
  <c r="J247"/>
  <c r="J186"/>
  <c r="J154"/>
  <c r="BK308"/>
  <c r="J285"/>
  <c r="BK227"/>
  <c r="BK169"/>
  <c r="J323"/>
  <c r="BK302"/>
  <c r="J281"/>
  <c r="J229"/>
  <c r="J162"/>
  <c r="J308"/>
  <c r="BK289"/>
  <c r="BK259"/>
  <c r="BK182"/>
  <c r="BK231"/>
  <c r="J253"/>
  <c r="J206"/>
  <c i="1" r="AS94"/>
  <c i="3" r="BK146"/>
  <c r="BK134"/>
  <c i="2" l="1" r="T128"/>
  <c r="R217"/>
  <c r="P222"/>
  <c r="P270"/>
  <c r="BK318"/>
  <c r="J318"/>
  <c r="J105"/>
  <c r="P128"/>
  <c r="T212"/>
  <c r="BK238"/>
  <c r="J238"/>
  <c r="J102"/>
  <c r="R238"/>
  <c r="BK309"/>
  <c r="J309"/>
  <c r="J104"/>
  <c r="T309"/>
  <c i="3" r="T126"/>
  <c r="T125"/>
  <c r="T131"/>
  <c r="T130"/>
  <c i="2" r="BK128"/>
  <c r="R212"/>
  <c r="BK222"/>
  <c r="J222"/>
  <c r="J101"/>
  <c r="BK270"/>
  <c r="J270"/>
  <c r="J103"/>
  <c r="P318"/>
  <c i="3" r="P126"/>
  <c r="P125"/>
  <c r="P137"/>
  <c r="P136"/>
  <c i="2" r="BK212"/>
  <c r="J212"/>
  <c r="J99"/>
  <c r="P217"/>
  <c r="R222"/>
  <c r="R270"/>
  <c r="T318"/>
  <c i="3" r="BK126"/>
  <c r="BK125"/>
  <c r="BK131"/>
  <c r="BK130"/>
  <c r="J130"/>
  <c r="J99"/>
  <c r="P131"/>
  <c r="P130"/>
  <c r="BK137"/>
  <c r="J137"/>
  <c r="J102"/>
  <c r="R137"/>
  <c r="R136"/>
  <c i="2" r="P212"/>
  <c r="T217"/>
  <c r="T222"/>
  <c r="T270"/>
  <c r="R318"/>
  <c i="3" r="BK145"/>
  <c r="BK144"/>
  <c r="J144"/>
  <c r="J103"/>
  <c i="2" r="R128"/>
  <c r="R127"/>
  <c r="R126"/>
  <c r="BK217"/>
  <c r="J217"/>
  <c r="J100"/>
  <c r="P238"/>
  <c r="T238"/>
  <c r="P309"/>
  <c r="R309"/>
  <c i="3" r="R126"/>
  <c r="R125"/>
  <c r="R131"/>
  <c r="R130"/>
  <c r="T137"/>
  <c r="T136"/>
  <c r="P145"/>
  <c r="P144"/>
  <c r="R145"/>
  <c r="R144"/>
  <c r="T145"/>
  <c r="T144"/>
  <c i="2" r="BK329"/>
  <c r="J329"/>
  <c r="J106"/>
  <c i="3" r="E85"/>
  <c r="J118"/>
  <c r="BE140"/>
  <c i="2" r="J128"/>
  <c r="J98"/>
  <c i="3" r="BE129"/>
  <c r="BE143"/>
  <c r="BE154"/>
  <c r="F121"/>
  <c r="BE138"/>
  <c r="BE139"/>
  <c r="BE150"/>
  <c r="BE127"/>
  <c r="BE128"/>
  <c r="BE134"/>
  <c r="BE141"/>
  <c r="BE152"/>
  <c r="BE132"/>
  <c r="BE146"/>
  <c r="BE148"/>
  <c i="2" r="BE134"/>
  <c r="BE144"/>
  <c r="BE156"/>
  <c r="BE182"/>
  <c r="BE184"/>
  <c r="BE186"/>
  <c r="BE204"/>
  <c r="BE215"/>
  <c r="BE229"/>
  <c r="BE158"/>
  <c r="BE167"/>
  <c r="BE202"/>
  <c r="BE227"/>
  <c r="BE234"/>
  <c r="BE316"/>
  <c r="E116"/>
  <c r="BE129"/>
  <c r="BE175"/>
  <c r="BE177"/>
  <c r="BE198"/>
  <c r="BE210"/>
  <c r="BE213"/>
  <c r="BE278"/>
  <c r="J89"/>
  <c r="BE152"/>
  <c r="BE154"/>
  <c r="BE160"/>
  <c r="BE188"/>
  <c r="BE190"/>
  <c r="BE196"/>
  <c r="BE206"/>
  <c r="BE218"/>
  <c r="BE253"/>
  <c r="BE255"/>
  <c r="BE257"/>
  <c r="BE292"/>
  <c r="BE296"/>
  <c r="BE302"/>
  <c r="BE314"/>
  <c r="BE321"/>
  <c r="BE323"/>
  <c r="BE192"/>
  <c r="BE249"/>
  <c r="BE251"/>
  <c r="BE271"/>
  <c r="BE273"/>
  <c r="BE288"/>
  <c r="BE294"/>
  <c r="BE308"/>
  <c r="BE312"/>
  <c r="BE319"/>
  <c r="BE325"/>
  <c r="F92"/>
  <c r="BE142"/>
  <c r="BE220"/>
  <c r="BE231"/>
  <c r="BE236"/>
  <c r="BE239"/>
  <c r="BE247"/>
  <c r="BE281"/>
  <c r="BE283"/>
  <c r="BE286"/>
  <c r="BE287"/>
  <c r="BE290"/>
  <c r="BE300"/>
  <c r="BE330"/>
  <c r="BE169"/>
  <c r="BE208"/>
  <c r="BE223"/>
  <c r="BE232"/>
  <c r="BE233"/>
  <c r="BE259"/>
  <c r="BE261"/>
  <c r="BE268"/>
  <c r="BE276"/>
  <c r="BE285"/>
  <c r="BE289"/>
  <c r="BE293"/>
  <c r="BE295"/>
  <c r="BE307"/>
  <c r="BE162"/>
  <c r="BE225"/>
  <c r="BE230"/>
  <c r="BE282"/>
  <c r="BE291"/>
  <c r="BE310"/>
  <c r="BE327"/>
  <c r="F35"/>
  <c i="1" r="BB95"/>
  <c i="2" r="F37"/>
  <c i="1" r="BD95"/>
  <c i="2" r="F34"/>
  <c i="1" r="BA95"/>
  <c i="2" r="J34"/>
  <c i="1" r="AW95"/>
  <c i="3" r="F35"/>
  <c i="1" r="BB96"/>
  <c i="3" r="J34"/>
  <c i="1" r="AW96"/>
  <c i="2" r="F36"/>
  <c i="1" r="BC95"/>
  <c i="3" r="F36"/>
  <c i="1" r="BC96"/>
  <c i="3" r="F34"/>
  <c i="1" r="BA96"/>
  <c i="3" r="F37"/>
  <c i="1" r="BD96"/>
  <c i="3" l="1" r="P124"/>
  <c i="1" r="AU96"/>
  <c i="2" r="P127"/>
  <c r="P126"/>
  <c i="1" r="AU95"/>
  <c i="3" r="T124"/>
  <c r="R124"/>
  <c i="2" r="BK127"/>
  <c r="J127"/>
  <c r="J97"/>
  <c r="T127"/>
  <c r="T126"/>
  <c i="3" r="J125"/>
  <c r="J97"/>
  <c r="J126"/>
  <c r="J98"/>
  <c r="J131"/>
  <c r="J100"/>
  <c r="BK136"/>
  <c r="J136"/>
  <c r="J101"/>
  <c r="J145"/>
  <c r="J104"/>
  <c i="2" r="F33"/>
  <c i="1" r="AZ95"/>
  <c i="2" r="J33"/>
  <c i="1" r="AV95"/>
  <c r="AT95"/>
  <c r="BD94"/>
  <c r="W33"/>
  <c r="BA94"/>
  <c r="AW94"/>
  <c r="AK30"/>
  <c i="3" r="F33"/>
  <c i="1" r="AZ96"/>
  <c r="BB94"/>
  <c r="W31"/>
  <c i="3" r="J33"/>
  <c i="1" r="AV96"/>
  <c r="AT96"/>
  <c r="BC94"/>
  <c r="W32"/>
  <c i="3" l="1" r="BK124"/>
  <c r="J124"/>
  <c i="2" r="BK126"/>
  <c r="J126"/>
  <c i="1" r="AU94"/>
  <c r="AZ94"/>
  <c r="W29"/>
  <c i="3" r="J30"/>
  <c i="1" r="AG96"/>
  <c i="2" r="J30"/>
  <c i="1" r="AG95"/>
  <c r="W30"/>
  <c r="AX94"/>
  <c r="AY94"/>
  <c i="3" l="1" r="J39"/>
  <c i="2" r="J39"/>
  <c i="3" r="J96"/>
  <c i="2" r="J96"/>
  <c i="1" r="AN95"/>
  <c r="AN96"/>
  <c r="AG94"/>
  <c r="AK26"/>
  <c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<sst xmlns="http://schemas.openxmlformats.org/spreadsheetml/2006/main">
  <si>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</si>
  <si>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</si>
  <si>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</si>
  <si>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</si>
  <si>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</si>
  <si>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{e119052e-8003-4758-9bd9-76757c199a14}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</si>
  <si>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</si>
  <si>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</si>
  <si>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</si>
  <si>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</si>
  <si>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</si>
  <si>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</si>
  <si>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</si>
  <si>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</si>
  <si>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M24/038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</si>
  <si>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</si>
  <si>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</si>
  <si>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Mikulovice, U Fryčáku - kanalizace</t>
  </si>
  <si>
    <t>KSO:</t>
  </si>
  <si>
    <t>CC-CZ:</t>
  </si>
  <si>
    <t>Místo:</t>
  </si>
  <si>
    <t xml:space="preserve"> Mikulovice</t>
  </si>
  <si>
    <t>Datum:</t>
  </si>
  <si>
    <t>10. 10. 2024</t>
  </si>
  <si>
    <t>Zadavatel:</t>
  </si>
  <si>
    <t>IČ:</t>
  </si>
  <si>
    <t>Vodovody a kanalizace Pardubice, a.s.</t>
  </si>
  <si>
    <t>DIČ:</t>
  </si>
  <si>
    <t>Uchazeč:</t>
  </si>
  <si>
    <t>Vyplň údaj</t>
  </si>
  <si>
    <t>Projektant:</t>
  </si>
  <si>
    <t>Multiaqua s.r.o.</t>
  </si>
  <si>
    <t>True</t>
  </si>
  <si>
    <t>Zpracovatel:</t>
  </si>
  <si>
    <t>Ing. Jiří Svoboda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</si>
  <si>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</si>
  <si>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</si>
  <si>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</si>
  <si>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</si>
  <si>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</si>
  <si>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</si>
  <si>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</si>
  <si>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</si>
  <si>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</si>
  <si>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</si>
  <si>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</si>
  <si>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</si>
  <si>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</si>
  <si>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</si>
  <si>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</si>
  <si>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</si>
  <si>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</si>
  <si>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</si>
  <si>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</si>
  <si>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</si>
  <si>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</si>
  <si>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</si>
  <si>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</si>
  <si>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</si>
  <si>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</si>
  <si>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</si>
  <si>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</si>
  <si>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</si>
  <si>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</si>
  <si>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</si>
  <si>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</si>
  <si>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</si>
  <si>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</si>
  <si>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</si>
  <si>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</si>
  <si>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</si>
  <si>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</si>
  <si>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</si>
  <si>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</si>
  <si>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</si>
  <si>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</si>
  <si>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</si>
  <si>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</si>
  <si>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</si>
  <si>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</si>
  <si>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</si>
  <si>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A-1</t>
  </si>
  <si>
    <t>Stoka A-1</t>
  </si>
  <si>
    <t>STA</t>
  </si>
  <si>
    <t>1</t>
  </si>
  <si>
    <t>{bf979919-550b-4100-a184-07ccb93682d5}</t>
  </si>
  <si>
    <t>2</t>
  </si>
  <si>
    <t>VON</t>
  </si>
  <si>
    <t>Vedlejší a ostatní náklady</t>
  </si>
  <si>
    <t>{4a7002f3-40a5-45b9-9b8c-8dfcd1ebcd70}</t>
  </si>
  <si>
    <t>KRYCÍ LIST SOUPISU PRACÍ</t>
  </si>
  <si>
    <t>Objekt:</t>
  </si>
  <si>
    <t>A-1 - Stoka A-1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</si>
  <si>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</si>
  <si>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</si>
  <si>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</si>
  <si>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</si>
  <si>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</si>
  <si>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</si>
  <si>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</si>
  <si>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</si>
  <si>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</si>
  <si>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</si>
  <si>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</si>
  <si>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</si>
  <si>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</si>
  <si>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</si>
  <si>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</si>
  <si>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</si>
  <si>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</si>
  <si>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</si>
  <si>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</si>
  <si>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</si>
  <si>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</si>
  <si>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</si>
  <si>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</si>
  <si>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</si>
  <si>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</si>
  <si>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</si>
  <si>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</si>
  <si>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</si>
  <si>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</si>
  <si>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</si>
  <si>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</si>
  <si>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</si>
  <si>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</si>
  <si>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</si>
  <si>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</si>
  <si>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m2</t>
  </si>
  <si>
    <t>CS ÚRS 2024 02</t>
  </si>
  <si>
    <t>4</t>
  </si>
  <si>
    <t>-19124610</t>
  </si>
  <si>
    <t>VV</t>
  </si>
  <si>
    <t>"stoka"25*1,1</t>
  </si>
  <si>
    <t>"ČS" 3*3</t>
  </si>
  <si>
    <t>"Š11" 1,5*1,5</t>
  </si>
  <si>
    <t>Součet</t>
  </si>
  <si>
    <t>113107222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</si>
  <si>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</si>
  <si>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>-617601165</t>
  </si>
  <si>
    <t>"asfaltová" 244*1,1</t>
  </si>
  <si>
    <t>"chodník" 25*1,1</t>
  </si>
  <si>
    <t>"odbočka" 4,3*1,1</t>
  </si>
  <si>
    <t>"přepojení" 3,5*1,1</t>
  </si>
  <si>
    <t>"ČŠ" 3*3</t>
  </si>
  <si>
    <t>"Š11"1,5*1,5</t>
  </si>
  <si>
    <t>3</t>
  </si>
  <si>
    <t>113107223</t>
  </si>
  <si>
    <t>Odstranění podkladů nebo krytů strojně plochy jednotlivě přes 200 m2 s přemístěním hmot na skládku na vzdálenost do 20 m nebo s naložením na dopravní prostředek z kameniva hrubého drceného, o tl. vrstvy přes 200 do 300 mm</t>
  </si>
  <si>
    <t>874039330</t>
  </si>
  <si>
    <t>"provizorní" 244*1,1</t>
  </si>
  <si>
    <t>113107231</t>
  </si>
  <si>
    <t>Odstranění podkladů nebo krytů strojně plochy jednotlivě přes 200 m2 s přemístěním hmot na skládku na vzdálenost do 20 m nebo s naložením na dopravní prostředek z betonu prostého, o tl. vrstvy přes 100 do 150 mm</t>
  </si>
  <si>
    <t>-1799513711</t>
  </si>
  <si>
    <t>"zámková" 25*1,1</t>
  </si>
  <si>
    <t>5</t>
  </si>
  <si>
    <t>113107241</t>
  </si>
  <si>
    <t>Odstranění podkladů nebo krytů strojně plochy jednotlivě přes 200 m2 s přemístěním hmot na skládku na vzdálenost do 20 m nebo s naložením na dopravní prostředek živičných, o tl. vrstvy do 50 mm</t>
  </si>
  <si>
    <t>1635482165</t>
  </si>
  <si>
    <t>"asfaltová" 244*1,5</t>
  </si>
  <si>
    <t>6</t>
  </si>
  <si>
    <t>113107242</t>
  </si>
  <si>
    <t>Odstranění podkladů nebo krytů strojně plochy jednotlivě přes 200 m2 s přemístěním hmot na skládku na vzdálenost do 20 m nebo s naložením na dopravní prostředek živičných, o tl. vrstvy přes 50 do 100 mm</t>
  </si>
  <si>
    <t>1524704073</t>
  </si>
  <si>
    <t>"asfaltová " 244*1,1</t>
  </si>
  <si>
    <t>7</t>
  </si>
  <si>
    <t>115001101</t>
  </si>
  <si>
    <t>Převedení vody potrubím průměru DN do 100</t>
  </si>
  <si>
    <t>m</t>
  </si>
  <si>
    <t>-1287483105</t>
  </si>
  <si>
    <t>50</t>
  </si>
  <si>
    <t>8</t>
  </si>
  <si>
    <t>115101201</t>
  </si>
  <si>
    <t>Čerpání vody na dopravní výšku do 10 m s uvažovaným průměrným přítokem do 500 l/min</t>
  </si>
  <si>
    <t>hod</t>
  </si>
  <si>
    <t>678041739</t>
  </si>
  <si>
    <t>4,5*30*8</t>
  </si>
  <si>
    <t>9</t>
  </si>
  <si>
    <t>115101301</t>
  </si>
  <si>
    <t>Pohotovost záložní čerpací soupravy pro dopravní výšku do 10 m s uvažovaným průměrným přítokem do 500 l/min</t>
  </si>
  <si>
    <t>den</t>
  </si>
  <si>
    <t>518982879</t>
  </si>
  <si>
    <t>30*4,5</t>
  </si>
  <si>
    <t>10</t>
  </si>
  <si>
    <t>122251102</t>
  </si>
  <si>
    <t>Odkopávky a prokopávky nezapažené strojně v hornině třídy těžitelnosti I skupiny 3 přes 20 do 50 m3</t>
  </si>
  <si>
    <t>m3</t>
  </si>
  <si>
    <t>1905534761</t>
  </si>
  <si>
    <t>"ČS" 3*3*0,4</t>
  </si>
  <si>
    <t>"Š11" 1,5*1,5*0,4</t>
  </si>
  <si>
    <t>0,5*4,5</t>
  </si>
  <si>
    <t>11</t>
  </si>
  <si>
    <t>122351102</t>
  </si>
  <si>
    <t>Odkopávky a prokopávky nezapažené strojně v hornině třídy těžitelnosti II skupiny 4 přes 20 do 50 m3</t>
  </si>
  <si>
    <t>-1845181514</t>
  </si>
  <si>
    <t>132254205</t>
  </si>
  <si>
    <t>Hloubení zapažených rýh šířky přes 800 do 2 000 mm strojně s urovnáním dna do předepsaného profilu a spádu v hornině třídy těžitelnosti I skupiny 3 přes 500 do 1 000 m3</t>
  </si>
  <si>
    <t>672172395</t>
  </si>
  <si>
    <t>"stoka" 269,4*1,1*(2,335-0,44)</t>
  </si>
  <si>
    <t>"odbočka" 5,5*1,1*(2,335-0,44)</t>
  </si>
  <si>
    <t>"přepojení" 3,5*1,1*(2,335-0,44)</t>
  </si>
  <si>
    <t>0,5*580,325</t>
  </si>
  <si>
    <t>13</t>
  </si>
  <si>
    <t>132354205</t>
  </si>
  <si>
    <t>Hloubení zapažených rýh šířky přes 800 do 2 000 mm strojně s urovnáním dna do předepsaného profilu a spádu v hornině třídy těžitelnosti II skupiny 4 přes 500 do 1 000 m3</t>
  </si>
  <si>
    <t>-42079183</t>
  </si>
  <si>
    <t>14</t>
  </si>
  <si>
    <t>151811131</t>
  </si>
  <si>
    <t>Zřízení pažicích boxů pro pažení a rozepření stěn rýh podzemního vedení hloubka výkopu do 4 m, šířka do 1,2 m</t>
  </si>
  <si>
    <t>772918814</t>
  </si>
  <si>
    <t>"stoka" 269,4*2,335*2</t>
  </si>
  <si>
    <t>"odbočka" 5,5*2,335*2</t>
  </si>
  <si>
    <t>"přepojení" 3,5*2,335*2</t>
  </si>
  <si>
    <t>15</t>
  </si>
  <si>
    <t>151811231</t>
  </si>
  <si>
    <t>Odstranění pažicích boxů pro pažení a rozepření stěn rýh podzemního vedení hloubka výkopu do 4 m, šířka do 1,2 m</t>
  </si>
  <si>
    <t>-1694997688</t>
  </si>
  <si>
    <t>1300,128</t>
  </si>
  <si>
    <t>16</t>
  </si>
  <si>
    <t>162751113</t>
  </si>
  <si>
    <t>Vodorovné přemístění výkopku nebo sypaniny po suchu na obvyklém dopravním prostředku, bez naložení výkopku, avšak se složením bez rozhrnutí z horniny třídy těžitelnosti I skupiny 1 až 3 na vzdálenost přes 5 000 do 6 000 m</t>
  </si>
  <si>
    <t>-1926019202</t>
  </si>
  <si>
    <t>2,25+290,163</t>
  </si>
  <si>
    <t>17</t>
  </si>
  <si>
    <t>162751133</t>
  </si>
  <si>
    <t>Vodorovné přemístění výkopku nebo sypaniny po suchu na obvyklém dopravním prostředku, bez naložení výkopku, avšak se složením bez rozhrnutí z horniny třídy těžitelnosti II skupiny 4 a 5 na vzdálenost přes 5 000 do 6 000 m</t>
  </si>
  <si>
    <t>-568934959</t>
  </si>
  <si>
    <t>2,250+290,163</t>
  </si>
  <si>
    <t>18</t>
  </si>
  <si>
    <t>171201221</t>
  </si>
  <si>
    <t>Poplatek za uložení stavebního odpadu na skládce (skládkovné) zeminy a kamení zatříděného do Katalogu odpadů pod kódem 17 05 04</t>
  </si>
  <si>
    <t>t</t>
  </si>
  <si>
    <t>vlastní</t>
  </si>
  <si>
    <t>-1496801633</t>
  </si>
  <si>
    <t>584,825*1,8</t>
  </si>
  <si>
    <t>19</t>
  </si>
  <si>
    <t>171251201</t>
  </si>
  <si>
    <t>Uložení sypaniny na skládky nebo meziskládky bez hutnění s upravením uložené sypaniny do předepsaného tvaru</t>
  </si>
  <si>
    <t>-1106336607</t>
  </si>
  <si>
    <t>580,325+4,5</t>
  </si>
  <si>
    <t>20</t>
  </si>
  <si>
    <t>174101101</t>
  </si>
  <si>
    <t>Zásyp sypaninou z jakékoliv horniny strojně s uložením výkopku ve vrstvách se zhutněním jam, šachet, rýh nebo kolem objektů v těchto vykopávkách</t>
  </si>
  <si>
    <t>-916842292</t>
  </si>
  <si>
    <t>580,325-30,624-183,442</t>
  </si>
  <si>
    <t>4,5</t>
  </si>
  <si>
    <t>M</t>
  </si>
  <si>
    <t>58337344</t>
  </si>
  <si>
    <t>štěrkopísek frakce 0/32</t>
  </si>
  <si>
    <t>6283190</t>
  </si>
  <si>
    <t>370,759*1,8</t>
  </si>
  <si>
    <t>22</t>
  </si>
  <si>
    <t>175151101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</si>
  <si>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</si>
  <si>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1382552145</t>
  </si>
  <si>
    <t>"DN 250" 5,5*1,1*0,55</t>
  </si>
  <si>
    <t>"DN 300" (3,5+269,4)*1,1*0,6</t>
  </si>
  <si>
    <t>23</t>
  </si>
  <si>
    <t>58337310</t>
  </si>
  <si>
    <t>štěrkopísek frakce 0/4</t>
  </si>
  <si>
    <t>954809637</t>
  </si>
  <si>
    <t>183,442*1,8</t>
  </si>
  <si>
    <t>24</t>
  </si>
  <si>
    <t>181351003</t>
  </si>
  <si>
    <t>Rozprostření a urovnání ornice v rovině nebo ve svahu sklonu do 1:5 strojně při souvislé ploše do 100 m2, tl. vrstvy do 200 mm</t>
  </si>
  <si>
    <t>923066216</t>
  </si>
  <si>
    <t>1,2*1,1</t>
  </si>
  <si>
    <t>25</t>
  </si>
  <si>
    <t>183405211</t>
  </si>
  <si>
    <t>Výsev trávníku hydroosevem na ornici</t>
  </si>
  <si>
    <t>-809686553</t>
  </si>
  <si>
    <t>26</t>
  </si>
  <si>
    <t>10364100</t>
  </si>
  <si>
    <t>zemina pro terénní úpravy - tříděná</t>
  </si>
  <si>
    <t>632553321</t>
  </si>
  <si>
    <t>1,32*0,2*1,8</t>
  </si>
  <si>
    <t>27</t>
  </si>
  <si>
    <t>00572472</t>
  </si>
  <si>
    <t>osivo směs travní krajinná-rovinná</t>
  </si>
  <si>
    <t>kg</t>
  </si>
  <si>
    <t>1662518962</t>
  </si>
  <si>
    <t>1,32/20</t>
  </si>
  <si>
    <t>Zakládání</t>
  </si>
  <si>
    <t>28</t>
  </si>
  <si>
    <t>211531111</t>
  </si>
  <si>
    <t>Výplň kamenivem do rýh odvodňovacích žeber nebo trativodů bez zhutnění, s úpravou povrchu výplně kamenivem hrubým drceným frakce 16 až 63 mm</t>
  </si>
  <si>
    <t>966829089</t>
  </si>
  <si>
    <t>269,4*0,15*1,1</t>
  </si>
  <si>
    <t>29</t>
  </si>
  <si>
    <t>212751105</t>
  </si>
  <si>
    <t>Trativody z drenážních a melioračních trubek pro meliorace, dočasné nebo odlehčovací drenáže se zřízením štěrkového lože pod trubky a s jejich obsypem v otevřeném výkopu trubka flexibilní PVC-U SN 4 celoperforovaná 360° DN 125</t>
  </si>
  <si>
    <t>789404892</t>
  </si>
  <si>
    <t>269,4</t>
  </si>
  <si>
    <t>Svislé a kompletní konstrukce</t>
  </si>
  <si>
    <t>30</t>
  </si>
  <si>
    <t>359901111</t>
  </si>
  <si>
    <t>Vyčištění stok jakékoliv výšky</t>
  </si>
  <si>
    <t>1035856946</t>
  </si>
  <si>
    <t>269,4+5,5+3,5</t>
  </si>
  <si>
    <t>31</t>
  </si>
  <si>
    <t>359901211</t>
  </si>
  <si>
    <t>Monitoring stok (kamerový systém) jakékoli výšky nová kanalizace</t>
  </si>
  <si>
    <t>1559277237</t>
  </si>
  <si>
    <t>Vodorovné konstrukce</t>
  </si>
  <si>
    <t>32</t>
  </si>
  <si>
    <t>451541111</t>
  </si>
  <si>
    <t>Lože pod potrubí, stoky a drobné objekty v otevřeném výkopu ze štěrkodrtě 0-63 mm</t>
  </si>
  <si>
    <t>1007843677</t>
  </si>
  <si>
    <t>1,5*1,5*0,1*8</t>
  </si>
  <si>
    <t>33</t>
  </si>
  <si>
    <t>451573111</t>
  </si>
  <si>
    <t>Lože pod potrubí, stoky a drobné objekty v otevřeném výkopu z písku a štěrkopísku do 63 mm</t>
  </si>
  <si>
    <t>1184050006</t>
  </si>
  <si>
    <t>(269,4+5,5+3,5)*1,1*0,1</t>
  </si>
  <si>
    <t>34</t>
  </si>
  <si>
    <t>452112112</t>
  </si>
  <si>
    <t>Osazení betonových dílců prstenců nebo rámů pod poklopy a mříže, výšky do 100 mm</t>
  </si>
  <si>
    <t>kus</t>
  </si>
  <si>
    <t>951411359</t>
  </si>
  <si>
    <t>3+1+5</t>
  </si>
  <si>
    <t>35</t>
  </si>
  <si>
    <t>59224187</t>
  </si>
  <si>
    <t>prstenec šachtový vyrovnávací betonový 625x120x100mm</t>
  </si>
  <si>
    <t>-1469159815</t>
  </si>
  <si>
    <t>36</t>
  </si>
  <si>
    <t>59224176</t>
  </si>
  <si>
    <t>prstenec šachtový vyrovnávací betonový 625x120x80mm</t>
  </si>
  <si>
    <t>1611534547</t>
  </si>
  <si>
    <t>37</t>
  </si>
  <si>
    <t>59224185</t>
  </si>
  <si>
    <t>prstenec šachtový vyrovnávací betonový 625x120x60mm</t>
  </si>
  <si>
    <t>-355789082</t>
  </si>
  <si>
    <t>38</t>
  </si>
  <si>
    <t>452112122</t>
  </si>
  <si>
    <t>Osazení betonových dílců prstenců nebo rámů pod poklopy a mříže, výšky přes 100 do 200 mm</t>
  </si>
  <si>
    <t>2033284950</t>
  </si>
  <si>
    <t>39</t>
  </si>
  <si>
    <t>59224188</t>
  </si>
  <si>
    <t>prstenec šachtový vyrovnávací betonový 625x120x120mm</t>
  </si>
  <si>
    <t>-739728771</t>
  </si>
  <si>
    <t>40</t>
  </si>
  <si>
    <t>452311131</t>
  </si>
  <si>
    <t>Podkladní a zajišťovací konstrukce z betonu prostého v otevřeném výkopu bez zvýšených nároků na prostředí desky pod potrubí, stoky a drobné objekty z betonu tř. C 12/15</t>
  </si>
  <si>
    <t>-1671972639</t>
  </si>
  <si>
    <t>41</t>
  </si>
  <si>
    <t>452313131</t>
  </si>
  <si>
    <t>Podkladní a zajišťovací konstrukce z betonu prostého v otevřeném výkopu bez zvýšených nároků na prostředí bloky pro potrubí z betonu tř. C 12/15</t>
  </si>
  <si>
    <t>1543860591</t>
  </si>
  <si>
    <t>"š11" 2</t>
  </si>
  <si>
    <t>Komunikace pozemní</t>
  </si>
  <si>
    <t>42</t>
  </si>
  <si>
    <t>564861111</t>
  </si>
  <si>
    <t>Podklad ze štěrkodrti ŠD s rozprostřením a zhutněním plochy přes 100 m2, po zhutnění tl. 200 mm</t>
  </si>
  <si>
    <t>-1774596554</t>
  </si>
  <si>
    <t>"š11" 1,5*1,5</t>
  </si>
  <si>
    <t>43</t>
  </si>
  <si>
    <t>564861115</t>
  </si>
  <si>
    <t>Podklad ze štěrkodrti ŠD s rozprostřením a zhutněním plochy přes 100 m2, po zhutnění tl. 240 mm</t>
  </si>
  <si>
    <t>-783944993</t>
  </si>
  <si>
    <t>44</t>
  </si>
  <si>
    <t>565155101</t>
  </si>
  <si>
    <t>Asfaltový beton vrstva podkladní ACP 16 (obalované kamenivo střednězrnné - OKS) s rozprostřením a zhutněním v pruhu šířky do 1,5 m, po zhutnění tl. 70 mm</t>
  </si>
  <si>
    <t>-1906737358</t>
  </si>
  <si>
    <t>244*1,1</t>
  </si>
  <si>
    <t>45</t>
  </si>
  <si>
    <t>567122111</t>
  </si>
  <si>
    <t>Podklad ze směsi stmelené cementem SC bez dilatačních spár, s rozprostřením a zhutněním SC C 8/10 (KSC I), po zhutnění tl. 120 mm</t>
  </si>
  <si>
    <t>-906383254</t>
  </si>
  <si>
    <t>46</t>
  </si>
  <si>
    <t>567122112</t>
  </si>
  <si>
    <t>Podklad ze směsi stmelené cementem SC bez dilatačních spár, s rozprostřením a zhutněním SC C 8/10 (KSC I), po zhutnění tl. 130 mm</t>
  </si>
  <si>
    <t>-1910583128</t>
  </si>
  <si>
    <t>47</t>
  </si>
  <si>
    <t>573111112</t>
  </si>
  <si>
    <t>Postřik infiltrační PI z asfaltu silničního s posypem kamenivem, v množství 1,00 kg/m2</t>
  </si>
  <si>
    <t>-1231050864</t>
  </si>
  <si>
    <t>48</t>
  </si>
  <si>
    <t>573211109</t>
  </si>
  <si>
    <t>Postřik spojovací PS bez posypu kamenivem z asfaltu silničního, v množství 0,50 kg/m2</t>
  </si>
  <si>
    <t>360164188</t>
  </si>
  <si>
    <t>49</t>
  </si>
  <si>
    <t>577134031</t>
  </si>
  <si>
    <t>Asfaltový beton vrstva obrusná ACO 11 (ABS) s rozprostřením a se zhutněním z modifikovaného asfaltu v pruhu šířky do 1,5 m, po zhutnění tl. 40 mm</t>
  </si>
  <si>
    <t>1167754202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</si>
  <si>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</si>
  <si>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</si>
  <si>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476043704</t>
  </si>
  <si>
    <t>"STOKA" 25*1,1</t>
  </si>
  <si>
    <t>"ODBOČKA" 4,3*1,1</t>
  </si>
  <si>
    <t>51</t>
  </si>
  <si>
    <t>59245016</t>
  </si>
  <si>
    <t>dlažba skladebná betonová 100x100mm tl 60mm přírodní</t>
  </si>
  <si>
    <t>42597800</t>
  </si>
  <si>
    <t>47,330*0,1*1,1</t>
  </si>
  <si>
    <t>Trubní vedení</t>
  </si>
  <si>
    <t>52</t>
  </si>
  <si>
    <t>871363123</t>
  </si>
  <si>
    <t>Montáž kanalizačního potrubí z tvrdého PVC-U hladkého plnostěnného tuhost SN 12 DN 250</t>
  </si>
  <si>
    <t>532476996</t>
  </si>
  <si>
    <t>5,5</t>
  </si>
  <si>
    <t>53</t>
  </si>
  <si>
    <t>28611265</t>
  </si>
  <si>
    <t>trubka kanalizační PVC-U plnostěnná jednovrstvá DN 250x6000mm SN12</t>
  </si>
  <si>
    <t>-1537440841</t>
  </si>
  <si>
    <t>5,5*1,03 "Přepočtené koeficientem množství</t>
  </si>
  <si>
    <t>54</t>
  </si>
  <si>
    <t>871373123</t>
  </si>
  <si>
    <t>Montáž kanalizačního potrubí z tvrdého PVC-U hladkého plnostěnného tuhost SN 12 DN 315</t>
  </si>
  <si>
    <t>-449720330</t>
  </si>
  <si>
    <t>3,5+269,4</t>
  </si>
  <si>
    <t>55</t>
  </si>
  <si>
    <t>28611267</t>
  </si>
  <si>
    <t>trubka kanalizační PVC-U plnostěnná jednovrstvá DN 315x6000mm SN12</t>
  </si>
  <si>
    <t>-1850423847</t>
  </si>
  <si>
    <t>272,9</t>
  </si>
  <si>
    <t>272,9*1,03 "Přepočtené koeficientem množství</t>
  </si>
  <si>
    <t>56</t>
  </si>
  <si>
    <t>877360310</t>
  </si>
  <si>
    <t>Montáž tvarovek na kanalizačním plastovém potrubí z PP nebo PVC-U hladkého plnostěnného kolen, víček nebo hrdlových uzávěrů DN 250</t>
  </si>
  <si>
    <t>791039578</t>
  </si>
  <si>
    <t>57</t>
  </si>
  <si>
    <t>28651245</t>
  </si>
  <si>
    <t>zátka kanalizační PVC-U plnostěnná DN 250</t>
  </si>
  <si>
    <t>1974875533</t>
  </si>
  <si>
    <t>58</t>
  </si>
  <si>
    <t>890211851</t>
  </si>
  <si>
    <t>Bourání šachet a jímek strojně velikosti obestavěného prostoru do 1,5 m3 z prostého betonu</t>
  </si>
  <si>
    <t>-143329223</t>
  </si>
  <si>
    <t>"ČS zákrytová deska" 3*3*0,2</t>
  </si>
  <si>
    <t>59</t>
  </si>
  <si>
    <t>892372121</t>
  </si>
  <si>
    <t>Tlakové zkoušky vzduchem těsnícími vaky ucpávkovými DN 300</t>
  </si>
  <si>
    <t>úsek</t>
  </si>
  <si>
    <t>233911889</t>
  </si>
  <si>
    <t>60</t>
  </si>
  <si>
    <t>894411121</t>
  </si>
  <si>
    <t>Zřízení šachet kanalizačních z betonových dílců výšky vstupu do 1,50 m s obložením dna betonem tř. C 25/30, na potrubí DN přes 200 do 300</t>
  </si>
  <si>
    <t>128089177</t>
  </si>
  <si>
    <t>61</t>
  </si>
  <si>
    <t>59224061</t>
  </si>
  <si>
    <t>dno betonové šachtové DN 1000 100x60x15cm výtok 25-30cm</t>
  </si>
  <si>
    <t>1291006910</t>
  </si>
  <si>
    <t>62</t>
  </si>
  <si>
    <t>59224348</t>
  </si>
  <si>
    <t>těsnění elastomerové pro spojení šachetních dílů DN 1000</t>
  </si>
  <si>
    <t>1576575213</t>
  </si>
  <si>
    <t>63</t>
  </si>
  <si>
    <t>59224160</t>
  </si>
  <si>
    <t>skruž betonová kanalizační se stupadly 100x25x12cm</t>
  </si>
  <si>
    <t>-1305965478</t>
  </si>
  <si>
    <t>64</t>
  </si>
  <si>
    <t>59224161</t>
  </si>
  <si>
    <t>skruž betonová kanalizační se stupadly 100x50x12cm</t>
  </si>
  <si>
    <t>-1593647703</t>
  </si>
  <si>
    <t>65</t>
  </si>
  <si>
    <t>59224162</t>
  </si>
  <si>
    <t>skruž betonová kanalizační se stupadly 100x100x12cm</t>
  </si>
  <si>
    <t>-1853701440</t>
  </si>
  <si>
    <t>66</t>
  </si>
  <si>
    <t>59224312</t>
  </si>
  <si>
    <t>konus betonové šachty DN 1000 kanalizační 100x62,5x58cm tl stěny 12 stupadla poplastovaná</t>
  </si>
  <si>
    <t>-1860346814</t>
  </si>
  <si>
    <t>67</t>
  </si>
  <si>
    <t>28612253</t>
  </si>
  <si>
    <t>vložka šachtová kanalizační DN 315</t>
  </si>
  <si>
    <t>-1436519017</t>
  </si>
  <si>
    <t>68</t>
  </si>
  <si>
    <t>899104112</t>
  </si>
  <si>
    <t>Osazení poklopů šachtových litinových, ocelových nebo železobetonových včetně rámů pro třídu zatížení D400, E600</t>
  </si>
  <si>
    <t>-153243442</t>
  </si>
  <si>
    <t>69</t>
  </si>
  <si>
    <t>55241030R</t>
  </si>
  <si>
    <t>poklop šachtový litinový kruhový DN 600 bez ventilace tř D400 vč. litino-betonového rámu s pantem.tlumící vložkou s pružinovým zajištěním víka v rámu</t>
  </si>
  <si>
    <t>987712240</t>
  </si>
  <si>
    <t>70</t>
  </si>
  <si>
    <t>899104211</t>
  </si>
  <si>
    <t>Demontáž poklopů litinových a ocelových včetně rámů, hmotnosti jednotlivě přes 150 Kg</t>
  </si>
  <si>
    <t>2123230738</t>
  </si>
  <si>
    <t>"ČS"3</t>
  </si>
  <si>
    <t>"š11"1</t>
  </si>
  <si>
    <t>71</t>
  </si>
  <si>
    <t>01-1</t>
  </si>
  <si>
    <t>Úprava šachtového dna Š9 - jádrový odvrt, utěsnění, úprava kynety, zaslepení stávajícího napojení</t>
  </si>
  <si>
    <t>kpl</t>
  </si>
  <si>
    <t>-1706511851</t>
  </si>
  <si>
    <t>"Š9"1</t>
  </si>
  <si>
    <t>72</t>
  </si>
  <si>
    <t>01-2</t>
  </si>
  <si>
    <t>Zaplnění cementopopílkovou suspenzí včetně přípravy na zapopílkování, zaslepení</t>
  </si>
  <si>
    <t>-1765727412</t>
  </si>
  <si>
    <t>"DN 300" 4,5</t>
  </si>
  <si>
    <t>"ČS" 12</t>
  </si>
  <si>
    <t>"výtlak"0,7</t>
  </si>
  <si>
    <t>73</t>
  </si>
  <si>
    <t>01-3</t>
  </si>
  <si>
    <t>Vývrt ve stáv. ČS - DN 400 2 ks , protažení potrubí DN 300 vč. utěsnění D+M</t>
  </si>
  <si>
    <t>-937460341</t>
  </si>
  <si>
    <t>74</t>
  </si>
  <si>
    <t>01-4</t>
  </si>
  <si>
    <t>Vyčerpání a vyčištění ČS vč. odvozu na odpovídající skládku</t>
  </si>
  <si>
    <t>1569277390</t>
  </si>
  <si>
    <t>Ostatní konstrukce a práce, bourání</t>
  </si>
  <si>
    <t>75</t>
  </si>
  <si>
    <t>919112233</t>
  </si>
  <si>
    <t>Řezání dilatačních spár v živičném krytu vytvoření komůrky pro těsnící zálivku šířky 20 mm, hloubky 40 mm</t>
  </si>
  <si>
    <t>-719565673</t>
  </si>
  <si>
    <t>244*2+1,5*2</t>
  </si>
  <si>
    <t>76</t>
  </si>
  <si>
    <t>919122132</t>
  </si>
  <si>
    <t>Utěsnění dilatačních spár zálivkou za tepla v cementobetonovém nebo živičném krytu včetně adhezního nátěru s těsnicím profilem pod zálivkou, pro komůrky šířky 20 mm, hloubky 40 mm</t>
  </si>
  <si>
    <t>1511865702</t>
  </si>
  <si>
    <t>491</t>
  </si>
  <si>
    <t>77</t>
  </si>
  <si>
    <t>919731122</t>
  </si>
  <si>
    <t>Zarovnání styčné plochy podkladu nebo krytu podél vybourané části komunikace nebo zpevněné plochy živičné tl. přes 50 do 100 mm</t>
  </si>
  <si>
    <t>-648904891</t>
  </si>
  <si>
    <t>78</t>
  </si>
  <si>
    <t>979054451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</si>
  <si>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</si>
  <si>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>-156114462</t>
  </si>
  <si>
    <t>47,330*0,9</t>
  </si>
  <si>
    <t>997</t>
  </si>
  <si>
    <t>Přesun sutě</t>
  </si>
  <si>
    <t>79</t>
  </si>
  <si>
    <t>997221571</t>
  </si>
  <si>
    <t>Vodorovná doprava vybouraných hmot bez naložení, ale se složením a s hrubým urovnáním na vzdálenost do 1 km</t>
  </si>
  <si>
    <t>476097787</t>
  </si>
  <si>
    <t>421,229</t>
  </si>
  <si>
    <t>80</t>
  </si>
  <si>
    <t>997221579</t>
  </si>
  <si>
    <t>Vodorovná doprava vybouraných hmot bez naložení, ale se složením a s hrubým urovnáním na vzdálenost Příplatek k ceně za každý další započatý 1 km přes 1 km</t>
  </si>
  <si>
    <t>391825863</t>
  </si>
  <si>
    <t>5*421,229</t>
  </si>
  <si>
    <t>81</t>
  </si>
  <si>
    <t>997221615</t>
  </si>
  <si>
    <t>Poplatek za uložení stavebního odpadu na skládce (skládkovné) z prostého betonu zatříděného do Katalogu odpadů pod kódem 17 01 01</t>
  </si>
  <si>
    <t>1761652821</t>
  </si>
  <si>
    <t>3,168+102,612</t>
  </si>
  <si>
    <t>82</t>
  </si>
  <si>
    <t>997221645</t>
  </si>
  <si>
    <t>Poplatek za uložení stavebního odpadu na skládce (skládkovné) asfaltového bez obsahu dehtu zatříděného do Katalogu odpadů pod kódem 17 03 02</t>
  </si>
  <si>
    <t>1934840090</t>
  </si>
  <si>
    <t>35,868+59,048</t>
  </si>
  <si>
    <t>83</t>
  </si>
  <si>
    <t>997221655</t>
  </si>
  <si>
    <t>-1214086734</t>
  </si>
  <si>
    <t>91,562+118,096</t>
  </si>
  <si>
    <t>998</t>
  </si>
  <si>
    <t>Přesun hmot</t>
  </si>
  <si>
    <t>84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</si>
  <si>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</si>
  <si>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</si>
  <si>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1381822210</t>
  </si>
  <si>
    <t>VON - Vedlejší a ostatní náklady</t>
  </si>
  <si>
    <t>D1 - VON 1: Příprava a zařízení staveniště, provozní a územní vlivy</t>
  </si>
  <si>
    <t xml:space="preserve">    D2 - VRN: Vedlejší rozpočtové náklady</t>
  </si>
  <si>
    <t>D3 - VON 2: Projektové dokumentace - náklady jinde neuvedené</t>
  </si>
  <si>
    <t>D4 - VON 3: Ostatní náklady jinde neuvedené</t>
  </si>
  <si>
    <t>D5 - VON 4: Předání a převzetí díla - náklady jinde neuvedené</t>
  </si>
  <si>
    <t>D1</t>
  </si>
  <si>
    <t>VON 1: Příprava a zařízení staveniště, provozní a územní vlivy</t>
  </si>
  <si>
    <t>D2</t>
  </si>
  <si>
    <t>VRN: Vedlejší rozpočtové náklady</t>
  </si>
  <si>
    <t>X1</t>
  </si>
  <si>
    <t>Zařízení staveniště - příprava, zřízení, provozování, odstranění staveniště</t>
  </si>
  <si>
    <t>X2</t>
  </si>
  <si>
    <t>Provozní vlivy po celou dobu stavby</t>
  </si>
  <si>
    <t>X3</t>
  </si>
  <si>
    <t>Územní vlivy</t>
  </si>
  <si>
    <t>D3</t>
  </si>
  <si>
    <t>VON 2: Projektové dokumentace - náklady jinde neuvedené</t>
  </si>
  <si>
    <t>X4</t>
  </si>
  <si>
    <t>Plán zásad organizace výstavby (ZOV)</t>
  </si>
  <si>
    <t>P</t>
  </si>
  <si>
    <t>Poznámka k položce:_x000d_
Poznámka k položce: vč. dokumentace technického stavu stávajících komunikací, budov a objektů (technická zpráva, video, fotodokumentace, zákresy) před zahájením výstavby a sledování vlivů stavby na okolní objekty v průběhu stavby. Členění po stavebních objektech.</t>
  </si>
  <si>
    <t>X5</t>
  </si>
  <si>
    <t>Prováděcí dokumentace organizace dopravy v průběhu stavby, dopravní značení, světelná signalizace</t>
  </si>
  <si>
    <t>Poznámka k položce:_x000d_
Poznámka k položce: Instalace, zajištění a údržba provizorního dopravního značení během celého obdbí platnosti provizorního značení (dle vyhl. 30/2001 Sb.) na komunikacích ovlivněných stavbou. Rozsah a vzdálenost dle postupu prací zhotovitele. Zajištění správního rozhodnutí, včetně zpracování a projednání projektu dopravního značení na příslušném Dopravním inspektorátu. Zajištění rozhodnutí o povolení zvláštního užívání silnic a místních komunikací. Vypracování návrhu řešení dopravních opatření a dočasného dorpavního značení a jeho projednání.</t>
  </si>
  <si>
    <t>D4</t>
  </si>
  <si>
    <t>VON 3: Ostatní náklady jinde neuvedené</t>
  </si>
  <si>
    <t>X8</t>
  </si>
  <si>
    <t>Vytýčení prostorové polohy stavebních objektů, vytýčení hranic pozemků, vytýčení obvodu staveniště</t>
  </si>
  <si>
    <t>X9</t>
  </si>
  <si>
    <t>Vytýčení stávajících inženýrských sítí, vč. kopání sond pro jejich zjištění, vč. ručních výkopů. Zajištění aktualizace vyjádření správců sítí k existenci sítí. Kontrola provedení křížení těchto sítí ze strany jejich provozovatelů.</t>
  </si>
  <si>
    <t>X15</t>
  </si>
  <si>
    <t>Zajištění provozu dalšího subjektu nutného při přeložkách nebo poškození stávajících podzemních sítí - nutné uzavření úseků, zajištění návhradního zásobení</t>
  </si>
  <si>
    <t>X18</t>
  </si>
  <si>
    <t>Náklady spojené s vyřízením požadavků orgánů a organizací nutných před započetím výstavby</t>
  </si>
  <si>
    <t>Poznámka k položce:_x000d_
Poznámka k položce: obsažených v dokladové části: např. kácení zeleně, dopravní trasy, zvláštní užívání komunikací, správní poplatky, ohlášení stavby</t>
  </si>
  <si>
    <t>X25</t>
  </si>
  <si>
    <t xml:space="preserve">Provedení dopravního značení po celou dobu výstavby včetně poplatků za zvláštní užívání silnic. Součástí  bude osazení a provozování veškerého dopravního značení dle prováděcí dokumentace organizace dopravy v průběhu stavby. Bude se jednat o osazení dopravního značení a světelné signalizace v místě provádění prací po celou dobu výstavby. V případě obousměrného střídavého provozu v jednom jízdním pruhu bude doprava v exponovaných místech a časech řízena pracovníky stavby. Dále se bude jednat o zajištění přejezdu vozidel přes překop např. pomocí přejezdové ocelové desky.  Dále náklady na zajištění uzavírek, údržbu dopravních značek, označení výkopů a případné náhrady veřejným dopravcům za objízdné trasy po dobu trvání objížděk a uzavírek. Dále náklady na oznámení obyvatelům dotčených nemovitostí, kde bude uvažováno s úplnou nebo částečnou uzavírkou komunikace, o zahájení prací v týdenním předstihu a zajištění přístupu do nemovitostí pomocí přejezdů a přechodů po celou dobu výstavby (pro přilehlé nemovitosti, pro podnikatelské subjekty), zajištění přístupu v místě stavby pro složky záchranného integrovaného systému.</t>
  </si>
  <si>
    <t>D5</t>
  </si>
  <si>
    <t>VON 4: Předání a převzetí díla - náklady jinde neuvedené</t>
  </si>
  <si>
    <t>X28</t>
  </si>
  <si>
    <t>Komplexní a technologické zkoušky dle příslušných ČSN</t>
  </si>
  <si>
    <t xml:space="preserve">Poznámka k položce:_x000d_
Poznámka k položce: dle obecných podmínek technických specifikací a zápisů ve stavebních denících ( např.  zkoušky hutnění, apd.) Neuvedené v jiných částech výkazů výměr.</t>
  </si>
  <si>
    <t>X29</t>
  </si>
  <si>
    <t>Zkouška těsnosti kanalizačních šachet vzduchem dle ČSN 75 6909</t>
  </si>
  <si>
    <t>Poznámka k položce:_x000d_
Poznámka k položce: cena zahrnuje provedení zkoušky těsnosti vzduchem u všech kanalizačních šachet vystavěných v rámci této akce, včetně dočasného zatěsnění vstupujícího kanalizačního potrubí do šachet a včetně vyhotovení protokolu o provedené zkoušce</t>
  </si>
  <si>
    <t>X31</t>
  </si>
  <si>
    <t>Vyhotovení  geodetického zaměření skutečného provedení stavby</t>
  </si>
  <si>
    <t>Poznámka k položce:_x000d_
Poznámka k položce: ve 3 vyhotoveních v listinné a 1 na CD nosiči v digitální formě předepsaného formátu (včetně přeložek, přípojek NN atd.)</t>
  </si>
  <si>
    <t>X32</t>
  </si>
  <si>
    <t>Vypracování geometrického plánu v celém rozsahu stavby</t>
  </si>
  <si>
    <t>Poznámka k položce:_x000d_
Poznámka k položce: Geometrický plán bude vypracován v 3 vyhotoveních v listinné podobě</t>
  </si>
  <si>
    <t>X33</t>
  </si>
  <si>
    <t>Dokumentace skutečného provedení stavby (DSPS). Vyhotovení 6x v papírové podobě + 1 x elekronicky na CD ve formátech .doc, .xls, .dwg, .dxf.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</si>
</sst>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C6A5F6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1" fillId="5" borderId="22" xfId="0" applyFont="1" applyFill="1" applyBorder="1" applyAlignment="1" applyProtection="1">
      <alignment horizontal="center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49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50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51</v>
      </c>
      <c r="AI60" s="41"/>
      <c r="AJ60" s="41"/>
      <c r="AK60" s="41"/>
      <c r="AL60" s="41"/>
      <c r="AM60" s="63" t="s">
        <v>52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53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54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51</v>
      </c>
      <c r="AI75" s="41"/>
      <c r="AJ75" s="41"/>
      <c r="AK75" s="41"/>
      <c r="AL75" s="41"/>
      <c r="AM75" s="63" t="s">
        <v>52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55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M24/038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Mikulovice, U Fryčáku - kanalizace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Mikulovice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10. 10. 2024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Vodovody a kanalizace Pardubice, a.s.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Multiaqua s.r.o.</v>
      </c>
      <c r="AN89" s="70"/>
      <c r="AO89" s="70"/>
      <c r="AP89" s="70"/>
      <c r="AQ89" s="39"/>
      <c r="AR89" s="43"/>
      <c r="AS89" s="80" t="s">
        <v>56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>Ing. Jiří Svoboda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57</v>
      </c>
      <c r="D92" s="93"/>
      <c r="E92" s="93"/>
      <c r="F92" s="93"/>
      <c r="G92" s="93"/>
      <c r="H92" s="94"/>
      <c r="I92" s="95" t="s">
        <v>58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59</v>
      </c>
      <c r="AH92" s="93"/>
      <c r="AI92" s="93"/>
      <c r="AJ92" s="93"/>
      <c r="AK92" s="93"/>
      <c r="AL92" s="93"/>
      <c r="AM92" s="93"/>
      <c r="AN92" s="95" t="s">
        <v>60</v>
      </c>
      <c r="AO92" s="93"/>
      <c r="AP92" s="97"/>
      <c r="AQ92" s="98" t="s">
        <v>61</v>
      </c>
      <c r="AR92" s="43"/>
      <c r="AS92" s="99" t="s">
        <v>62</v>
      </c>
      <c r="AT92" s="100" t="s">
        <v>63</v>
      </c>
      <c r="AU92" s="100" t="s">
        <v>64</v>
      </c>
      <c r="AV92" s="100" t="s">
        <v>65</v>
      </c>
      <c r="AW92" s="100" t="s">
        <v>66</v>
      </c>
      <c r="AX92" s="100" t="s">
        <v>67</v>
      </c>
      <c r="AY92" s="100" t="s">
        <v>68</v>
      </c>
      <c r="AZ92" s="100" t="s">
        <v>69</v>
      </c>
      <c r="BA92" s="100" t="s">
        <v>70</v>
      </c>
      <c r="BB92" s="100" t="s">
        <v>71</v>
      </c>
      <c r="BC92" s="100" t="s">
        <v>72</v>
      </c>
      <c r="BD92" s="101" t="s">
        <v>73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74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ROUND(SUM(AG95:AG96),2)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ROUND(SUM(AS95:AS96),2)</f>
        <v>0</v>
      </c>
      <c r="AT94" s="113">
        <f>ROUND(SUM(AV94:AW94),2)</f>
        <v>0</v>
      </c>
      <c r="AU94" s="114">
        <f>ROUND(SUM(AU95:AU96),5)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ROUND(SUM(AZ95:AZ96),2)</f>
        <v>0</v>
      </c>
      <c r="BA94" s="113">
        <f>ROUND(SUM(BA95:BA96),2)</f>
        <v>0</v>
      </c>
      <c r="BB94" s="113">
        <f>ROUND(SUM(BB95:BB96),2)</f>
        <v>0</v>
      </c>
      <c r="BC94" s="113">
        <f>ROUND(SUM(BC95:BC96),2)</f>
        <v>0</v>
      </c>
      <c r="BD94" s="115">
        <f>ROUND(SUM(BD95:BD96),2)</f>
        <v>0</v>
      </c>
      <c r="BE94" s="6"/>
      <c r="BS94" s="116" t="s">
        <v>75</v>
      </c>
      <c r="BT94" s="116" t="s">
        <v>76</v>
      </c>
      <c r="BU94" s="117" t="s">
        <v>77</v>
      </c>
      <c r="BV94" s="116" t="s">
        <v>78</v>
      </c>
      <c r="BW94" s="116" t="s">
        <v>5</v>
      </c>
      <c r="BX94" s="116" t="s">
        <v>79</v>
      </c>
      <c r="CL94" s="116" t="s">
        <v>1</v>
      </c>
    </row>
    <row r="95" s="7" customFormat="1" ht="16.5" customHeight="1">
      <c r="A95" s="118" t="s">
        <v>80</v>
      </c>
      <c r="B95" s="119"/>
      <c r="C95" s="120"/>
      <c r="D95" s="121" t="s">
        <v>81</v>
      </c>
      <c r="E95" s="121"/>
      <c r="F95" s="121"/>
      <c r="G95" s="121"/>
      <c r="H95" s="121"/>
      <c r="I95" s="122"/>
      <c r="J95" s="121" t="s">
        <v>82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'A-1 - Stoka A-1'!J30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83</v>
      </c>
      <c r="AR95" s="125"/>
      <c r="AS95" s="126">
        <v>0</v>
      </c>
      <c r="AT95" s="127">
        <f>ROUND(SUM(AV95:AW95),2)</f>
        <v>0</v>
      </c>
      <c r="AU95" s="128">
        <f>'A-1 - Stoka A-1'!P126</f>
        <v>0</v>
      </c>
      <c r="AV95" s="127">
        <f>'A-1 - Stoka A-1'!J33</f>
        <v>0</v>
      </c>
      <c r="AW95" s="127">
        <f>'A-1 - Stoka A-1'!J34</f>
        <v>0</v>
      </c>
      <c r="AX95" s="127">
        <f>'A-1 - Stoka A-1'!J35</f>
        <v>0</v>
      </c>
      <c r="AY95" s="127">
        <f>'A-1 - Stoka A-1'!J36</f>
        <v>0</v>
      </c>
      <c r="AZ95" s="127">
        <f>'A-1 - Stoka A-1'!F33</f>
        <v>0</v>
      </c>
      <c r="BA95" s="127">
        <f>'A-1 - Stoka A-1'!F34</f>
        <v>0</v>
      </c>
      <c r="BB95" s="127">
        <f>'A-1 - Stoka A-1'!F35</f>
        <v>0</v>
      </c>
      <c r="BC95" s="127">
        <f>'A-1 - Stoka A-1'!F36</f>
        <v>0</v>
      </c>
      <c r="BD95" s="129">
        <f>'A-1 - Stoka A-1'!F37</f>
        <v>0</v>
      </c>
      <c r="BE95" s="7"/>
      <c r="BT95" s="130" t="s">
        <v>84</v>
      </c>
      <c r="BV95" s="130" t="s">
        <v>78</v>
      </c>
      <c r="BW95" s="130" t="s">
        <v>85</v>
      </c>
      <c r="BX95" s="130" t="s">
        <v>5</v>
      </c>
      <c r="CL95" s="130" t="s">
        <v>1</v>
      </c>
      <c r="CM95" s="130" t="s">
        <v>86</v>
      </c>
    </row>
    <row r="96" s="7" customFormat="1" ht="16.5" customHeight="1">
      <c r="A96" s="118" t="s">
        <v>80</v>
      </c>
      <c r="B96" s="119"/>
      <c r="C96" s="120"/>
      <c r="D96" s="121" t="s">
        <v>87</v>
      </c>
      <c r="E96" s="121"/>
      <c r="F96" s="121"/>
      <c r="G96" s="121"/>
      <c r="H96" s="121"/>
      <c r="I96" s="122"/>
      <c r="J96" s="121" t="s">
        <v>88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'VON - Vedlejší a ostatní ...'!J30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83</v>
      </c>
      <c r="AR96" s="125"/>
      <c r="AS96" s="131">
        <v>0</v>
      </c>
      <c r="AT96" s="132">
        <f>ROUND(SUM(AV96:AW96),2)</f>
        <v>0</v>
      </c>
      <c r="AU96" s="133">
        <f>'VON - Vedlejší a ostatní ...'!P124</f>
        <v>0</v>
      </c>
      <c r="AV96" s="132">
        <f>'VON - Vedlejší a ostatní ...'!J33</f>
        <v>0</v>
      </c>
      <c r="AW96" s="132">
        <f>'VON - Vedlejší a ostatní ...'!J34</f>
        <v>0</v>
      </c>
      <c r="AX96" s="132">
        <f>'VON - Vedlejší a ostatní ...'!J35</f>
        <v>0</v>
      </c>
      <c r="AY96" s="132">
        <f>'VON - Vedlejší a ostatní ...'!J36</f>
        <v>0</v>
      </c>
      <c r="AZ96" s="132">
        <f>'VON - Vedlejší a ostatní ...'!F33</f>
        <v>0</v>
      </c>
      <c r="BA96" s="132">
        <f>'VON - Vedlejší a ostatní ...'!F34</f>
        <v>0</v>
      </c>
      <c r="BB96" s="132">
        <f>'VON - Vedlejší a ostatní ...'!F35</f>
        <v>0</v>
      </c>
      <c r="BC96" s="132">
        <f>'VON - Vedlejší a ostatní ...'!F36</f>
        <v>0</v>
      </c>
      <c r="BD96" s="134">
        <f>'VON - Vedlejší a ostatní ...'!F37</f>
        <v>0</v>
      </c>
      <c r="BE96" s="7"/>
      <c r="BT96" s="130" t="s">
        <v>84</v>
      </c>
      <c r="BV96" s="130" t="s">
        <v>78</v>
      </c>
      <c r="BW96" s="130" t="s">
        <v>89</v>
      </c>
      <c r="BX96" s="130" t="s">
        <v>5</v>
      </c>
      <c r="CL96" s="130" t="s">
        <v>1</v>
      </c>
      <c r="CM96" s="130" t="s">
        <v>86</v>
      </c>
    </row>
    <row r="97" s="2" customFormat="1" ht="30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65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sheetProtection sheet="1" formatColumns="0" formatRows="0" objects="1" scenarios="1" spinCount="100000" saltValue="THKK2Rl+umExXv/hkoWvqHGqrzN174Oh+m37lgVyPUpAOOZGcGemgRKOWnkGa6syiMYnQA1hqSK3LjkcKWoc4Q==" hashValue="4ZidSAs2JvipTjx84t3iYMTzFUf0hXSLwHa5TbbTA3D6tX/mrS0vI99+hb0B4RFxNBeeFrLNMAA8RmwZHGKs6g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A-1 - Stoka A-1'!C2" display="/"/>
    <hyperlink ref="A96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90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Mikulovice, U Fryčáku - kanalizace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91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92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10. 10. 2024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31</v>
      </c>
      <c r="F21" s="37"/>
      <c r="G21" s="37"/>
      <c r="H21" s="37"/>
      <c r="I21" s="139" t="s">
        <v>27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34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ROUND(J126,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ROUND((SUM(BE126:BE330)),  2)</f>
        <v>0</v>
      </c>
      <c r="G33" s="37"/>
      <c r="H33" s="37"/>
      <c r="I33" s="154">
        <v>0.20999999999999999</v>
      </c>
      <c r="J33" s="153">
        <f>ROUND(((SUM(BE126:BE330))*I33),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ROUND((SUM(BF126:BF330)),  2)</f>
        <v>0</v>
      </c>
      <c r="G34" s="37"/>
      <c r="H34" s="37"/>
      <c r="I34" s="154">
        <v>0.12</v>
      </c>
      <c r="J34" s="153">
        <f>ROUND(((SUM(BF126:BF330))*I34),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ROUND((SUM(BG126:BG330)),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ROUND((SUM(BH126:BH330)),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ROUND((SUM(BI126:BI330)),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Mikulovice, U Fryčáku - kanalizace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91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A-1 - Stoka A-1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Mikulovice</v>
      </c>
      <c r="G89" s="39"/>
      <c r="H89" s="39"/>
      <c r="I89" s="31" t="s">
        <v>22</v>
      </c>
      <c r="J89" s="78" t="str">
        <f>IF(J12="","",J12)</f>
        <v>10. 10. 2024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Vodovody a kanalizace Pardubice, a.s.</v>
      </c>
      <c r="G91" s="39"/>
      <c r="H91" s="39"/>
      <c r="I91" s="31" t="s">
        <v>30</v>
      </c>
      <c r="J91" s="35" t="str">
        <f>E21</f>
        <v>Multiaqua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Ing. Jiří Svoboda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94</v>
      </c>
      <c r="D94" s="175"/>
      <c r="E94" s="175"/>
      <c r="F94" s="175"/>
      <c r="G94" s="175"/>
      <c r="H94" s="175"/>
      <c r="I94" s="175"/>
      <c r="J94" s="176" t="s">
        <v>95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96</v>
      </c>
      <c r="D96" s="39"/>
      <c r="E96" s="39"/>
      <c r="F96" s="39"/>
      <c r="G96" s="39"/>
      <c r="H96" s="39"/>
      <c r="I96" s="39"/>
      <c r="J96" s="109">
        <f>J126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97</v>
      </c>
    </row>
    <row r="97" s="9" customFormat="1" ht="24.96" customHeight="1">
      <c r="A97" s="9"/>
      <c r="B97" s="178"/>
      <c r="C97" s="179"/>
      <c r="D97" s="180" t="s">
        <v>98</v>
      </c>
      <c r="E97" s="181"/>
      <c r="F97" s="181"/>
      <c r="G97" s="181"/>
      <c r="H97" s="181"/>
      <c r="I97" s="181"/>
      <c r="J97" s="182">
        <f>J127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99</v>
      </c>
      <c r="E98" s="187"/>
      <c r="F98" s="187"/>
      <c r="G98" s="187"/>
      <c r="H98" s="187"/>
      <c r="I98" s="187"/>
      <c r="J98" s="188">
        <f>J128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100</v>
      </c>
      <c r="E99" s="187"/>
      <c r="F99" s="187"/>
      <c r="G99" s="187"/>
      <c r="H99" s="187"/>
      <c r="I99" s="187"/>
      <c r="J99" s="188">
        <f>J212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101</v>
      </c>
      <c r="E100" s="187"/>
      <c r="F100" s="187"/>
      <c r="G100" s="187"/>
      <c r="H100" s="187"/>
      <c r="I100" s="187"/>
      <c r="J100" s="188">
        <f>J217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102</v>
      </c>
      <c r="E101" s="187"/>
      <c r="F101" s="187"/>
      <c r="G101" s="187"/>
      <c r="H101" s="187"/>
      <c r="I101" s="187"/>
      <c r="J101" s="188">
        <f>J222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103</v>
      </c>
      <c r="E102" s="187"/>
      <c r="F102" s="187"/>
      <c r="G102" s="187"/>
      <c r="H102" s="187"/>
      <c r="I102" s="187"/>
      <c r="J102" s="188">
        <f>J238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104</v>
      </c>
      <c r="E103" s="187"/>
      <c r="F103" s="187"/>
      <c r="G103" s="187"/>
      <c r="H103" s="187"/>
      <c r="I103" s="187"/>
      <c r="J103" s="188">
        <f>J270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105</v>
      </c>
      <c r="E104" s="187"/>
      <c r="F104" s="187"/>
      <c r="G104" s="187"/>
      <c r="H104" s="187"/>
      <c r="I104" s="187"/>
      <c r="J104" s="188">
        <f>J309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106</v>
      </c>
      <c r="E105" s="187"/>
      <c r="F105" s="187"/>
      <c r="G105" s="187"/>
      <c r="H105" s="187"/>
      <c r="I105" s="187"/>
      <c r="J105" s="188">
        <f>J318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4"/>
      <c r="C106" s="185"/>
      <c r="D106" s="186" t="s">
        <v>107</v>
      </c>
      <c r="E106" s="187"/>
      <c r="F106" s="187"/>
      <c r="G106" s="187"/>
      <c r="H106" s="187"/>
      <c r="I106" s="187"/>
      <c r="J106" s="188">
        <f>J329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108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16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173" t="str">
        <f>E7</f>
        <v>Mikulovice, U Fryčáku - kanalizace</v>
      </c>
      <c r="F116" s="31"/>
      <c r="G116" s="31"/>
      <c r="H116" s="31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91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75" t="str">
        <f>E9</f>
        <v>A-1 - Stoka A-1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9"/>
      <c r="E120" s="39"/>
      <c r="F120" s="26" t="str">
        <f>F12</f>
        <v xml:space="preserve"> Mikulovice</v>
      </c>
      <c r="G120" s="39"/>
      <c r="H120" s="39"/>
      <c r="I120" s="31" t="s">
        <v>22</v>
      </c>
      <c r="J120" s="78" t="str">
        <f>IF(J12="","",J12)</f>
        <v>10. 10. 2024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24</v>
      </c>
      <c r="D122" s="39"/>
      <c r="E122" s="39"/>
      <c r="F122" s="26" t="str">
        <f>E15</f>
        <v>Vodovody a kanalizace Pardubice, a.s.</v>
      </c>
      <c r="G122" s="39"/>
      <c r="H122" s="39"/>
      <c r="I122" s="31" t="s">
        <v>30</v>
      </c>
      <c r="J122" s="35" t="str">
        <f>E21</f>
        <v>Multiaqua s.r.o.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28</v>
      </c>
      <c r="D123" s="39"/>
      <c r="E123" s="39"/>
      <c r="F123" s="26" t="str">
        <f>IF(E18="","",E18)</f>
        <v>Vyplň údaj</v>
      </c>
      <c r="G123" s="39"/>
      <c r="H123" s="39"/>
      <c r="I123" s="31" t="s">
        <v>33</v>
      </c>
      <c r="J123" s="35" t="str">
        <f>E24</f>
        <v>Ing. Jiří Svoboda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90"/>
      <c r="B125" s="191"/>
      <c r="C125" s="192" t="s">
        <v>109</v>
      </c>
      <c r="D125" s="193" t="s">
        <v>61</v>
      </c>
      <c r="E125" s="193" t="s">
        <v>57</v>
      </c>
      <c r="F125" s="193" t="s">
        <v>58</v>
      </c>
      <c r="G125" s="193" t="s">
        <v>110</v>
      </c>
      <c r="H125" s="193" t="s">
        <v>111</v>
      </c>
      <c r="I125" s="193" t="s">
        <v>112</v>
      </c>
      <c r="J125" s="193" t="s">
        <v>95</v>
      </c>
      <c r="K125" s="194" t="s">
        <v>113</v>
      </c>
      <c r="L125" s="195"/>
      <c r="M125" s="99" t="s">
        <v>1</v>
      </c>
      <c r="N125" s="100" t="s">
        <v>40</v>
      </c>
      <c r="O125" s="100" t="s">
        <v>114</v>
      </c>
      <c r="P125" s="100" t="s">
        <v>115</v>
      </c>
      <c r="Q125" s="100" t="s">
        <v>116</v>
      </c>
      <c r="R125" s="100" t="s">
        <v>117</v>
      </c>
      <c r="S125" s="100" t="s">
        <v>118</v>
      </c>
      <c r="T125" s="101" t="s">
        <v>119</v>
      </c>
      <c r="U125" s="190"/>
      <c r="V125" s="190"/>
      <c r="W125" s="190"/>
      <c r="X125" s="190"/>
      <c r="Y125" s="190"/>
      <c r="Z125" s="190"/>
      <c r="AA125" s="190"/>
      <c r="AB125" s="190"/>
      <c r="AC125" s="190"/>
      <c r="AD125" s="190"/>
      <c r="AE125" s="190"/>
    </row>
    <row r="126" s="2" customFormat="1" ht="22.8" customHeight="1">
      <c r="A126" s="37"/>
      <c r="B126" s="38"/>
      <c r="C126" s="106" t="s">
        <v>120</v>
      </c>
      <c r="D126" s="39"/>
      <c r="E126" s="39"/>
      <c r="F126" s="39"/>
      <c r="G126" s="39"/>
      <c r="H126" s="39"/>
      <c r="I126" s="39"/>
      <c r="J126" s="196">
        <f>BK126</f>
        <v>0</v>
      </c>
      <c r="K126" s="39"/>
      <c r="L126" s="43"/>
      <c r="M126" s="102"/>
      <c r="N126" s="197"/>
      <c r="O126" s="103"/>
      <c r="P126" s="198">
        <f>P127</f>
        <v>0</v>
      </c>
      <c r="Q126" s="103"/>
      <c r="R126" s="198">
        <f>R127</f>
        <v>1736.73669413208</v>
      </c>
      <c r="S126" s="103"/>
      <c r="T126" s="199">
        <f>T127</f>
        <v>421.22895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75</v>
      </c>
      <c r="AU126" s="16" t="s">
        <v>97</v>
      </c>
      <c r="BK126" s="200">
        <f>BK127</f>
        <v>0</v>
      </c>
    </row>
    <row r="127" s="12" customFormat="1" ht="25.92" customHeight="1">
      <c r="A127" s="12"/>
      <c r="B127" s="201"/>
      <c r="C127" s="202"/>
      <c r="D127" s="203" t="s">
        <v>75</v>
      </c>
      <c r="E127" s="204" t="s">
        <v>121</v>
      </c>
      <c r="F127" s="204" t="s">
        <v>122</v>
      </c>
      <c r="G127" s="202"/>
      <c r="H127" s="202"/>
      <c r="I127" s="205"/>
      <c r="J127" s="206">
        <f>BK127</f>
        <v>0</v>
      </c>
      <c r="K127" s="202"/>
      <c r="L127" s="207"/>
      <c r="M127" s="208"/>
      <c r="N127" s="209"/>
      <c r="O127" s="209"/>
      <c r="P127" s="210">
        <f>P128+P212+P217+P222+P238+P270+P309+P318+P329</f>
        <v>0</v>
      </c>
      <c r="Q127" s="209"/>
      <c r="R127" s="210">
        <f>R128+R212+R217+R222+R238+R270+R309+R318+R329</f>
        <v>1736.73669413208</v>
      </c>
      <c r="S127" s="209"/>
      <c r="T127" s="211">
        <f>T128+T212+T217+T222+T238+T270+T309+T318+T329</f>
        <v>421.22895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2" t="s">
        <v>84</v>
      </c>
      <c r="AT127" s="213" t="s">
        <v>75</v>
      </c>
      <c r="AU127" s="213" t="s">
        <v>76</v>
      </c>
      <c r="AY127" s="212" t="s">
        <v>123</v>
      </c>
      <c r="BK127" s="214">
        <f>BK128+BK212+BK217+BK222+BK238+BK270+BK309+BK318+BK329</f>
        <v>0</v>
      </c>
    </row>
    <row r="128" s="12" customFormat="1" ht="22.8" customHeight="1">
      <c r="A128" s="12"/>
      <c r="B128" s="201"/>
      <c r="C128" s="202"/>
      <c r="D128" s="203" t="s">
        <v>75</v>
      </c>
      <c r="E128" s="215" t="s">
        <v>84</v>
      </c>
      <c r="F128" s="215" t="s">
        <v>124</v>
      </c>
      <c r="G128" s="202"/>
      <c r="H128" s="202"/>
      <c r="I128" s="205"/>
      <c r="J128" s="216">
        <f>BK128</f>
        <v>0</v>
      </c>
      <c r="K128" s="202"/>
      <c r="L128" s="207"/>
      <c r="M128" s="208"/>
      <c r="N128" s="209"/>
      <c r="O128" s="209"/>
      <c r="P128" s="210">
        <f>SUM(P129:P211)</f>
        <v>0</v>
      </c>
      <c r="Q128" s="209"/>
      <c r="R128" s="210">
        <f>SUM(R129:R211)</f>
        <v>999.18948059807997</v>
      </c>
      <c r="S128" s="209"/>
      <c r="T128" s="211">
        <f>SUM(T129:T211)</f>
        <v>417.26094999999998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2" t="s">
        <v>84</v>
      </c>
      <c r="AT128" s="213" t="s">
        <v>75</v>
      </c>
      <c r="AU128" s="213" t="s">
        <v>84</v>
      </c>
      <c r="AY128" s="212" t="s">
        <v>123</v>
      </c>
      <c r="BK128" s="214">
        <f>SUM(BK129:BK211)</f>
        <v>0</v>
      </c>
    </row>
    <row r="129" s="2" customFormat="1" ht="62.7" customHeight="1">
      <c r="A129" s="37"/>
      <c r="B129" s="38"/>
      <c r="C129" s="217" t="s">
        <v>84</v>
      </c>
      <c r="D129" s="217" t="s">
        <v>125</v>
      </c>
      <c r="E129" s="218" t="s">
        <v>126</v>
      </c>
      <c r="F129" s="219" t="s">
        <v>127</v>
      </c>
      <c r="G129" s="220" t="s">
        <v>128</v>
      </c>
      <c r="H129" s="221">
        <v>38.75</v>
      </c>
      <c r="I129" s="222"/>
      <c r="J129" s="223">
        <f>ROUND(I129*H129,2)</f>
        <v>0</v>
      </c>
      <c r="K129" s="219" t="s">
        <v>129</v>
      </c>
      <c r="L129" s="43"/>
      <c r="M129" s="224" t="s">
        <v>1</v>
      </c>
      <c r="N129" s="225" t="s">
        <v>41</v>
      </c>
      <c r="O129" s="90"/>
      <c r="P129" s="226">
        <f>O129*H129</f>
        <v>0</v>
      </c>
      <c r="Q129" s="226">
        <v>0</v>
      </c>
      <c r="R129" s="226">
        <f>Q129*H129</f>
        <v>0</v>
      </c>
      <c r="S129" s="226">
        <v>0.26000000000000001</v>
      </c>
      <c r="T129" s="227">
        <f>S129*H129</f>
        <v>10.075000000000001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130</v>
      </c>
      <c r="AT129" s="228" t="s">
        <v>125</v>
      </c>
      <c r="AU129" s="228" t="s">
        <v>86</v>
      </c>
      <c r="AY129" s="16" t="s">
        <v>123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84</v>
      </c>
      <c r="BK129" s="229">
        <f>ROUND(I129*H129,2)</f>
        <v>0</v>
      </c>
      <c r="BL129" s="16" t="s">
        <v>130</v>
      </c>
      <c r="BM129" s="228" t="s">
        <v>131</v>
      </c>
    </row>
    <row r="130" s="13" customFormat="1">
      <c r="A130" s="13"/>
      <c r="B130" s="230"/>
      <c r="C130" s="231"/>
      <c r="D130" s="232" t="s">
        <v>132</v>
      </c>
      <c r="E130" s="233" t="s">
        <v>1</v>
      </c>
      <c r="F130" s="234" t="s">
        <v>133</v>
      </c>
      <c r="G130" s="231"/>
      <c r="H130" s="235">
        <v>27.5</v>
      </c>
      <c r="I130" s="236"/>
      <c r="J130" s="231"/>
      <c r="K130" s="231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132</v>
      </c>
      <c r="AU130" s="241" t="s">
        <v>86</v>
      </c>
      <c r="AV130" s="13" t="s">
        <v>86</v>
      </c>
      <c r="AW130" s="13" t="s">
        <v>32</v>
      </c>
      <c r="AX130" s="13" t="s">
        <v>76</v>
      </c>
      <c r="AY130" s="241" t="s">
        <v>123</v>
      </c>
    </row>
    <row r="131" s="13" customFormat="1">
      <c r="A131" s="13"/>
      <c r="B131" s="230"/>
      <c r="C131" s="231"/>
      <c r="D131" s="232" t="s">
        <v>132</v>
      </c>
      <c r="E131" s="233" t="s">
        <v>1</v>
      </c>
      <c r="F131" s="234" t="s">
        <v>134</v>
      </c>
      <c r="G131" s="231"/>
      <c r="H131" s="235">
        <v>9</v>
      </c>
      <c r="I131" s="236"/>
      <c r="J131" s="231"/>
      <c r="K131" s="231"/>
      <c r="L131" s="237"/>
      <c r="M131" s="238"/>
      <c r="N131" s="239"/>
      <c r="O131" s="239"/>
      <c r="P131" s="239"/>
      <c r="Q131" s="239"/>
      <c r="R131" s="239"/>
      <c r="S131" s="239"/>
      <c r="T131" s="24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1" t="s">
        <v>132</v>
      </c>
      <c r="AU131" s="241" t="s">
        <v>86</v>
      </c>
      <c r="AV131" s="13" t="s">
        <v>86</v>
      </c>
      <c r="AW131" s="13" t="s">
        <v>32</v>
      </c>
      <c r="AX131" s="13" t="s">
        <v>76</v>
      </c>
      <c r="AY131" s="241" t="s">
        <v>123</v>
      </c>
    </row>
    <row r="132" s="13" customFormat="1">
      <c r="A132" s="13"/>
      <c r="B132" s="230"/>
      <c r="C132" s="231"/>
      <c r="D132" s="232" t="s">
        <v>132</v>
      </c>
      <c r="E132" s="233" t="s">
        <v>1</v>
      </c>
      <c r="F132" s="234" t="s">
        <v>135</v>
      </c>
      <c r="G132" s="231"/>
      <c r="H132" s="235">
        <v>2.25</v>
      </c>
      <c r="I132" s="236"/>
      <c r="J132" s="231"/>
      <c r="K132" s="231"/>
      <c r="L132" s="237"/>
      <c r="M132" s="238"/>
      <c r="N132" s="239"/>
      <c r="O132" s="239"/>
      <c r="P132" s="239"/>
      <c r="Q132" s="239"/>
      <c r="R132" s="239"/>
      <c r="S132" s="239"/>
      <c r="T132" s="24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1" t="s">
        <v>132</v>
      </c>
      <c r="AU132" s="241" t="s">
        <v>86</v>
      </c>
      <c r="AV132" s="13" t="s">
        <v>86</v>
      </c>
      <c r="AW132" s="13" t="s">
        <v>32</v>
      </c>
      <c r="AX132" s="13" t="s">
        <v>76</v>
      </c>
      <c r="AY132" s="241" t="s">
        <v>123</v>
      </c>
    </row>
    <row r="133" s="14" customFormat="1">
      <c r="A133" s="14"/>
      <c r="B133" s="242"/>
      <c r="C133" s="243"/>
      <c r="D133" s="232" t="s">
        <v>132</v>
      </c>
      <c r="E133" s="244" t="s">
        <v>1</v>
      </c>
      <c r="F133" s="245" t="s">
        <v>136</v>
      </c>
      <c r="G133" s="243"/>
      <c r="H133" s="246">
        <v>38.75</v>
      </c>
      <c r="I133" s="247"/>
      <c r="J133" s="243"/>
      <c r="K133" s="243"/>
      <c r="L133" s="248"/>
      <c r="M133" s="249"/>
      <c r="N133" s="250"/>
      <c r="O133" s="250"/>
      <c r="P133" s="250"/>
      <c r="Q133" s="250"/>
      <c r="R133" s="250"/>
      <c r="S133" s="250"/>
      <c r="T133" s="25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2" t="s">
        <v>132</v>
      </c>
      <c r="AU133" s="252" t="s">
        <v>86</v>
      </c>
      <c r="AV133" s="14" t="s">
        <v>130</v>
      </c>
      <c r="AW133" s="14" t="s">
        <v>32</v>
      </c>
      <c r="AX133" s="14" t="s">
        <v>84</v>
      </c>
      <c r="AY133" s="252" t="s">
        <v>123</v>
      </c>
    </row>
    <row r="134" s="2" customFormat="1" ht="66.75" customHeight="1">
      <c r="A134" s="37"/>
      <c r="B134" s="38"/>
      <c r="C134" s="217" t="s">
        <v>86</v>
      </c>
      <c r="D134" s="217" t="s">
        <v>125</v>
      </c>
      <c r="E134" s="218" t="s">
        <v>137</v>
      </c>
      <c r="F134" s="219" t="s">
        <v>138</v>
      </c>
      <c r="G134" s="220" t="s">
        <v>128</v>
      </c>
      <c r="H134" s="221">
        <v>315.73000000000002</v>
      </c>
      <c r="I134" s="222"/>
      <c r="J134" s="223">
        <f>ROUND(I134*H134,2)</f>
        <v>0</v>
      </c>
      <c r="K134" s="219" t="s">
        <v>129</v>
      </c>
      <c r="L134" s="43"/>
      <c r="M134" s="224" t="s">
        <v>1</v>
      </c>
      <c r="N134" s="225" t="s">
        <v>41</v>
      </c>
      <c r="O134" s="90"/>
      <c r="P134" s="226">
        <f>O134*H134</f>
        <v>0</v>
      </c>
      <c r="Q134" s="226">
        <v>0</v>
      </c>
      <c r="R134" s="226">
        <f>Q134*H134</f>
        <v>0</v>
      </c>
      <c r="S134" s="226">
        <v>0.28999999999999998</v>
      </c>
      <c r="T134" s="227">
        <f>S134*H134</f>
        <v>91.561700000000002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130</v>
      </c>
      <c r="AT134" s="228" t="s">
        <v>125</v>
      </c>
      <c r="AU134" s="228" t="s">
        <v>86</v>
      </c>
      <c r="AY134" s="16" t="s">
        <v>123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84</v>
      </c>
      <c r="BK134" s="229">
        <f>ROUND(I134*H134,2)</f>
        <v>0</v>
      </c>
      <c r="BL134" s="16" t="s">
        <v>130</v>
      </c>
      <c r="BM134" s="228" t="s">
        <v>139</v>
      </c>
    </row>
    <row r="135" s="13" customFormat="1">
      <c r="A135" s="13"/>
      <c r="B135" s="230"/>
      <c r="C135" s="231"/>
      <c r="D135" s="232" t="s">
        <v>132</v>
      </c>
      <c r="E135" s="233" t="s">
        <v>1</v>
      </c>
      <c r="F135" s="234" t="s">
        <v>140</v>
      </c>
      <c r="G135" s="231"/>
      <c r="H135" s="235">
        <v>268.39999999999998</v>
      </c>
      <c r="I135" s="236"/>
      <c r="J135" s="231"/>
      <c r="K135" s="231"/>
      <c r="L135" s="237"/>
      <c r="M135" s="238"/>
      <c r="N135" s="239"/>
      <c r="O135" s="239"/>
      <c r="P135" s="239"/>
      <c r="Q135" s="239"/>
      <c r="R135" s="239"/>
      <c r="S135" s="239"/>
      <c r="T135" s="24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132</v>
      </c>
      <c r="AU135" s="241" t="s">
        <v>86</v>
      </c>
      <c r="AV135" s="13" t="s">
        <v>86</v>
      </c>
      <c r="AW135" s="13" t="s">
        <v>32</v>
      </c>
      <c r="AX135" s="13" t="s">
        <v>76</v>
      </c>
      <c r="AY135" s="241" t="s">
        <v>123</v>
      </c>
    </row>
    <row r="136" s="13" customFormat="1">
      <c r="A136" s="13"/>
      <c r="B136" s="230"/>
      <c r="C136" s="231"/>
      <c r="D136" s="232" t="s">
        <v>132</v>
      </c>
      <c r="E136" s="233" t="s">
        <v>1</v>
      </c>
      <c r="F136" s="234" t="s">
        <v>141</v>
      </c>
      <c r="G136" s="231"/>
      <c r="H136" s="235">
        <v>27.5</v>
      </c>
      <c r="I136" s="236"/>
      <c r="J136" s="231"/>
      <c r="K136" s="231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132</v>
      </c>
      <c r="AU136" s="241" t="s">
        <v>86</v>
      </c>
      <c r="AV136" s="13" t="s">
        <v>86</v>
      </c>
      <c r="AW136" s="13" t="s">
        <v>32</v>
      </c>
      <c r="AX136" s="13" t="s">
        <v>76</v>
      </c>
      <c r="AY136" s="241" t="s">
        <v>123</v>
      </c>
    </row>
    <row r="137" s="13" customFormat="1">
      <c r="A137" s="13"/>
      <c r="B137" s="230"/>
      <c r="C137" s="231"/>
      <c r="D137" s="232" t="s">
        <v>132</v>
      </c>
      <c r="E137" s="233" t="s">
        <v>1</v>
      </c>
      <c r="F137" s="234" t="s">
        <v>142</v>
      </c>
      <c r="G137" s="231"/>
      <c r="H137" s="235">
        <v>4.7300000000000004</v>
      </c>
      <c r="I137" s="236"/>
      <c r="J137" s="231"/>
      <c r="K137" s="231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132</v>
      </c>
      <c r="AU137" s="241" t="s">
        <v>86</v>
      </c>
      <c r="AV137" s="13" t="s">
        <v>86</v>
      </c>
      <c r="AW137" s="13" t="s">
        <v>32</v>
      </c>
      <c r="AX137" s="13" t="s">
        <v>76</v>
      </c>
      <c r="AY137" s="241" t="s">
        <v>123</v>
      </c>
    </row>
    <row r="138" s="13" customFormat="1">
      <c r="A138" s="13"/>
      <c r="B138" s="230"/>
      <c r="C138" s="231"/>
      <c r="D138" s="232" t="s">
        <v>132</v>
      </c>
      <c r="E138" s="233" t="s">
        <v>1</v>
      </c>
      <c r="F138" s="234" t="s">
        <v>143</v>
      </c>
      <c r="G138" s="231"/>
      <c r="H138" s="235">
        <v>3.8500000000000001</v>
      </c>
      <c r="I138" s="236"/>
      <c r="J138" s="231"/>
      <c r="K138" s="231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132</v>
      </c>
      <c r="AU138" s="241" t="s">
        <v>86</v>
      </c>
      <c r="AV138" s="13" t="s">
        <v>86</v>
      </c>
      <c r="AW138" s="13" t="s">
        <v>32</v>
      </c>
      <c r="AX138" s="13" t="s">
        <v>76</v>
      </c>
      <c r="AY138" s="241" t="s">
        <v>123</v>
      </c>
    </row>
    <row r="139" s="13" customFormat="1">
      <c r="A139" s="13"/>
      <c r="B139" s="230"/>
      <c r="C139" s="231"/>
      <c r="D139" s="232" t="s">
        <v>132</v>
      </c>
      <c r="E139" s="233" t="s">
        <v>1</v>
      </c>
      <c r="F139" s="234" t="s">
        <v>144</v>
      </c>
      <c r="G139" s="231"/>
      <c r="H139" s="235">
        <v>9</v>
      </c>
      <c r="I139" s="236"/>
      <c r="J139" s="231"/>
      <c r="K139" s="231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132</v>
      </c>
      <c r="AU139" s="241" t="s">
        <v>86</v>
      </c>
      <c r="AV139" s="13" t="s">
        <v>86</v>
      </c>
      <c r="AW139" s="13" t="s">
        <v>32</v>
      </c>
      <c r="AX139" s="13" t="s">
        <v>76</v>
      </c>
      <c r="AY139" s="241" t="s">
        <v>123</v>
      </c>
    </row>
    <row r="140" s="13" customFormat="1">
      <c r="A140" s="13"/>
      <c r="B140" s="230"/>
      <c r="C140" s="231"/>
      <c r="D140" s="232" t="s">
        <v>132</v>
      </c>
      <c r="E140" s="233" t="s">
        <v>1</v>
      </c>
      <c r="F140" s="234" t="s">
        <v>145</v>
      </c>
      <c r="G140" s="231"/>
      <c r="H140" s="235">
        <v>2.25</v>
      </c>
      <c r="I140" s="236"/>
      <c r="J140" s="231"/>
      <c r="K140" s="231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132</v>
      </c>
      <c r="AU140" s="241" t="s">
        <v>86</v>
      </c>
      <c r="AV140" s="13" t="s">
        <v>86</v>
      </c>
      <c r="AW140" s="13" t="s">
        <v>32</v>
      </c>
      <c r="AX140" s="13" t="s">
        <v>76</v>
      </c>
      <c r="AY140" s="241" t="s">
        <v>123</v>
      </c>
    </row>
    <row r="141" s="14" customFormat="1">
      <c r="A141" s="14"/>
      <c r="B141" s="242"/>
      <c r="C141" s="243"/>
      <c r="D141" s="232" t="s">
        <v>132</v>
      </c>
      <c r="E141" s="244" t="s">
        <v>1</v>
      </c>
      <c r="F141" s="245" t="s">
        <v>136</v>
      </c>
      <c r="G141" s="243"/>
      <c r="H141" s="246">
        <v>315.73000000000002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132</v>
      </c>
      <c r="AU141" s="252" t="s">
        <v>86</v>
      </c>
      <c r="AV141" s="14" t="s">
        <v>130</v>
      </c>
      <c r="AW141" s="14" t="s">
        <v>32</v>
      </c>
      <c r="AX141" s="14" t="s">
        <v>84</v>
      </c>
      <c r="AY141" s="252" t="s">
        <v>123</v>
      </c>
    </row>
    <row r="142" s="2" customFormat="1" ht="66.75" customHeight="1">
      <c r="A142" s="37"/>
      <c r="B142" s="38"/>
      <c r="C142" s="217" t="s">
        <v>146</v>
      </c>
      <c r="D142" s="217" t="s">
        <v>125</v>
      </c>
      <c r="E142" s="218" t="s">
        <v>147</v>
      </c>
      <c r="F142" s="219" t="s">
        <v>148</v>
      </c>
      <c r="G142" s="220" t="s">
        <v>128</v>
      </c>
      <c r="H142" s="221">
        <v>268.39999999999998</v>
      </c>
      <c r="I142" s="222"/>
      <c r="J142" s="223">
        <f>ROUND(I142*H142,2)</f>
        <v>0</v>
      </c>
      <c r="K142" s="219" t="s">
        <v>129</v>
      </c>
      <c r="L142" s="43"/>
      <c r="M142" s="224" t="s">
        <v>1</v>
      </c>
      <c r="N142" s="225" t="s">
        <v>41</v>
      </c>
      <c r="O142" s="90"/>
      <c r="P142" s="226">
        <f>O142*H142</f>
        <v>0</v>
      </c>
      <c r="Q142" s="226">
        <v>0</v>
      </c>
      <c r="R142" s="226">
        <f>Q142*H142</f>
        <v>0</v>
      </c>
      <c r="S142" s="226">
        <v>0.44</v>
      </c>
      <c r="T142" s="227">
        <f>S142*H142</f>
        <v>118.09599999999999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8" t="s">
        <v>130</v>
      </c>
      <c r="AT142" s="228" t="s">
        <v>125</v>
      </c>
      <c r="AU142" s="228" t="s">
        <v>86</v>
      </c>
      <c r="AY142" s="16" t="s">
        <v>123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6" t="s">
        <v>84</v>
      </c>
      <c r="BK142" s="229">
        <f>ROUND(I142*H142,2)</f>
        <v>0</v>
      </c>
      <c r="BL142" s="16" t="s">
        <v>130</v>
      </c>
      <c r="BM142" s="228" t="s">
        <v>149</v>
      </c>
    </row>
    <row r="143" s="13" customFormat="1">
      <c r="A143" s="13"/>
      <c r="B143" s="230"/>
      <c r="C143" s="231"/>
      <c r="D143" s="232" t="s">
        <v>132</v>
      </c>
      <c r="E143" s="233" t="s">
        <v>1</v>
      </c>
      <c r="F143" s="234" t="s">
        <v>150</v>
      </c>
      <c r="G143" s="231"/>
      <c r="H143" s="235">
        <v>268.39999999999998</v>
      </c>
      <c r="I143" s="236"/>
      <c r="J143" s="231"/>
      <c r="K143" s="231"/>
      <c r="L143" s="237"/>
      <c r="M143" s="238"/>
      <c r="N143" s="239"/>
      <c r="O143" s="239"/>
      <c r="P143" s="239"/>
      <c r="Q143" s="239"/>
      <c r="R143" s="239"/>
      <c r="S143" s="239"/>
      <c r="T143" s="24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1" t="s">
        <v>132</v>
      </c>
      <c r="AU143" s="241" t="s">
        <v>86</v>
      </c>
      <c r="AV143" s="13" t="s">
        <v>86</v>
      </c>
      <c r="AW143" s="13" t="s">
        <v>32</v>
      </c>
      <c r="AX143" s="13" t="s">
        <v>84</v>
      </c>
      <c r="AY143" s="241" t="s">
        <v>123</v>
      </c>
    </row>
    <row r="144" s="2" customFormat="1" ht="62.7" customHeight="1">
      <c r="A144" s="37"/>
      <c r="B144" s="38"/>
      <c r="C144" s="217" t="s">
        <v>130</v>
      </c>
      <c r="D144" s="217" t="s">
        <v>125</v>
      </c>
      <c r="E144" s="218" t="s">
        <v>151</v>
      </c>
      <c r="F144" s="219" t="s">
        <v>152</v>
      </c>
      <c r="G144" s="220" t="s">
        <v>128</v>
      </c>
      <c r="H144" s="221">
        <v>315.73000000000002</v>
      </c>
      <c r="I144" s="222"/>
      <c r="J144" s="223">
        <f>ROUND(I144*H144,2)</f>
        <v>0</v>
      </c>
      <c r="K144" s="219" t="s">
        <v>129</v>
      </c>
      <c r="L144" s="43"/>
      <c r="M144" s="224" t="s">
        <v>1</v>
      </c>
      <c r="N144" s="225" t="s">
        <v>41</v>
      </c>
      <c r="O144" s="90"/>
      <c r="P144" s="226">
        <f>O144*H144</f>
        <v>0</v>
      </c>
      <c r="Q144" s="226">
        <v>0</v>
      </c>
      <c r="R144" s="226">
        <f>Q144*H144</f>
        <v>0</v>
      </c>
      <c r="S144" s="226">
        <v>0.32500000000000001</v>
      </c>
      <c r="T144" s="227">
        <f>S144*H144</f>
        <v>102.61225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130</v>
      </c>
      <c r="AT144" s="228" t="s">
        <v>125</v>
      </c>
      <c r="AU144" s="228" t="s">
        <v>86</v>
      </c>
      <c r="AY144" s="16" t="s">
        <v>123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84</v>
      </c>
      <c r="BK144" s="229">
        <f>ROUND(I144*H144,2)</f>
        <v>0</v>
      </c>
      <c r="BL144" s="16" t="s">
        <v>130</v>
      </c>
      <c r="BM144" s="228" t="s">
        <v>153</v>
      </c>
    </row>
    <row r="145" s="13" customFormat="1">
      <c r="A145" s="13"/>
      <c r="B145" s="230"/>
      <c r="C145" s="231"/>
      <c r="D145" s="232" t="s">
        <v>132</v>
      </c>
      <c r="E145" s="233" t="s">
        <v>1</v>
      </c>
      <c r="F145" s="234" t="s">
        <v>140</v>
      </c>
      <c r="G145" s="231"/>
      <c r="H145" s="235">
        <v>268.39999999999998</v>
      </c>
      <c r="I145" s="236"/>
      <c r="J145" s="231"/>
      <c r="K145" s="231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132</v>
      </c>
      <c r="AU145" s="241" t="s">
        <v>86</v>
      </c>
      <c r="AV145" s="13" t="s">
        <v>86</v>
      </c>
      <c r="AW145" s="13" t="s">
        <v>32</v>
      </c>
      <c r="AX145" s="13" t="s">
        <v>76</v>
      </c>
      <c r="AY145" s="241" t="s">
        <v>123</v>
      </c>
    </row>
    <row r="146" s="13" customFormat="1">
      <c r="A146" s="13"/>
      <c r="B146" s="230"/>
      <c r="C146" s="231"/>
      <c r="D146" s="232" t="s">
        <v>132</v>
      </c>
      <c r="E146" s="233" t="s">
        <v>1</v>
      </c>
      <c r="F146" s="234" t="s">
        <v>142</v>
      </c>
      <c r="G146" s="231"/>
      <c r="H146" s="235">
        <v>4.7300000000000004</v>
      </c>
      <c r="I146" s="236"/>
      <c r="J146" s="231"/>
      <c r="K146" s="231"/>
      <c r="L146" s="237"/>
      <c r="M146" s="238"/>
      <c r="N146" s="239"/>
      <c r="O146" s="239"/>
      <c r="P146" s="239"/>
      <c r="Q146" s="239"/>
      <c r="R146" s="239"/>
      <c r="S146" s="239"/>
      <c r="T146" s="24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1" t="s">
        <v>132</v>
      </c>
      <c r="AU146" s="241" t="s">
        <v>86</v>
      </c>
      <c r="AV146" s="13" t="s">
        <v>86</v>
      </c>
      <c r="AW146" s="13" t="s">
        <v>32</v>
      </c>
      <c r="AX146" s="13" t="s">
        <v>76</v>
      </c>
      <c r="AY146" s="241" t="s">
        <v>123</v>
      </c>
    </row>
    <row r="147" s="13" customFormat="1">
      <c r="A147" s="13"/>
      <c r="B147" s="230"/>
      <c r="C147" s="231"/>
      <c r="D147" s="232" t="s">
        <v>132</v>
      </c>
      <c r="E147" s="233" t="s">
        <v>1</v>
      </c>
      <c r="F147" s="234" t="s">
        <v>154</v>
      </c>
      <c r="G147" s="231"/>
      <c r="H147" s="235">
        <v>27.5</v>
      </c>
      <c r="I147" s="236"/>
      <c r="J147" s="231"/>
      <c r="K147" s="231"/>
      <c r="L147" s="237"/>
      <c r="M147" s="238"/>
      <c r="N147" s="239"/>
      <c r="O147" s="239"/>
      <c r="P147" s="239"/>
      <c r="Q147" s="239"/>
      <c r="R147" s="239"/>
      <c r="S147" s="239"/>
      <c r="T147" s="24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132</v>
      </c>
      <c r="AU147" s="241" t="s">
        <v>86</v>
      </c>
      <c r="AV147" s="13" t="s">
        <v>86</v>
      </c>
      <c r="AW147" s="13" t="s">
        <v>32</v>
      </c>
      <c r="AX147" s="13" t="s">
        <v>76</v>
      </c>
      <c r="AY147" s="241" t="s">
        <v>123</v>
      </c>
    </row>
    <row r="148" s="13" customFormat="1">
      <c r="A148" s="13"/>
      <c r="B148" s="230"/>
      <c r="C148" s="231"/>
      <c r="D148" s="232" t="s">
        <v>132</v>
      </c>
      <c r="E148" s="233" t="s">
        <v>1</v>
      </c>
      <c r="F148" s="234" t="s">
        <v>143</v>
      </c>
      <c r="G148" s="231"/>
      <c r="H148" s="235">
        <v>3.8500000000000001</v>
      </c>
      <c r="I148" s="236"/>
      <c r="J148" s="231"/>
      <c r="K148" s="231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132</v>
      </c>
      <c r="AU148" s="241" t="s">
        <v>86</v>
      </c>
      <c r="AV148" s="13" t="s">
        <v>86</v>
      </c>
      <c r="AW148" s="13" t="s">
        <v>32</v>
      </c>
      <c r="AX148" s="13" t="s">
        <v>76</v>
      </c>
      <c r="AY148" s="241" t="s">
        <v>123</v>
      </c>
    </row>
    <row r="149" s="13" customFormat="1">
      <c r="A149" s="13"/>
      <c r="B149" s="230"/>
      <c r="C149" s="231"/>
      <c r="D149" s="232" t="s">
        <v>132</v>
      </c>
      <c r="E149" s="233" t="s">
        <v>1</v>
      </c>
      <c r="F149" s="234" t="s">
        <v>134</v>
      </c>
      <c r="G149" s="231"/>
      <c r="H149" s="235">
        <v>9</v>
      </c>
      <c r="I149" s="236"/>
      <c r="J149" s="231"/>
      <c r="K149" s="231"/>
      <c r="L149" s="237"/>
      <c r="M149" s="238"/>
      <c r="N149" s="239"/>
      <c r="O149" s="239"/>
      <c r="P149" s="239"/>
      <c r="Q149" s="239"/>
      <c r="R149" s="239"/>
      <c r="S149" s="239"/>
      <c r="T149" s="24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132</v>
      </c>
      <c r="AU149" s="241" t="s">
        <v>86</v>
      </c>
      <c r="AV149" s="13" t="s">
        <v>86</v>
      </c>
      <c r="AW149" s="13" t="s">
        <v>32</v>
      </c>
      <c r="AX149" s="13" t="s">
        <v>76</v>
      </c>
      <c r="AY149" s="241" t="s">
        <v>123</v>
      </c>
    </row>
    <row r="150" s="13" customFormat="1">
      <c r="A150" s="13"/>
      <c r="B150" s="230"/>
      <c r="C150" s="231"/>
      <c r="D150" s="232" t="s">
        <v>132</v>
      </c>
      <c r="E150" s="233" t="s">
        <v>1</v>
      </c>
      <c r="F150" s="234" t="s">
        <v>135</v>
      </c>
      <c r="G150" s="231"/>
      <c r="H150" s="235">
        <v>2.25</v>
      </c>
      <c r="I150" s="236"/>
      <c r="J150" s="231"/>
      <c r="K150" s="231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132</v>
      </c>
      <c r="AU150" s="241" t="s">
        <v>86</v>
      </c>
      <c r="AV150" s="13" t="s">
        <v>86</v>
      </c>
      <c r="AW150" s="13" t="s">
        <v>32</v>
      </c>
      <c r="AX150" s="13" t="s">
        <v>76</v>
      </c>
      <c r="AY150" s="241" t="s">
        <v>123</v>
      </c>
    </row>
    <row r="151" s="14" customFormat="1">
      <c r="A151" s="14"/>
      <c r="B151" s="242"/>
      <c r="C151" s="243"/>
      <c r="D151" s="232" t="s">
        <v>132</v>
      </c>
      <c r="E151" s="244" t="s">
        <v>1</v>
      </c>
      <c r="F151" s="245" t="s">
        <v>136</v>
      </c>
      <c r="G151" s="243"/>
      <c r="H151" s="246">
        <v>315.73000000000002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2" t="s">
        <v>132</v>
      </c>
      <c r="AU151" s="252" t="s">
        <v>86</v>
      </c>
      <c r="AV151" s="14" t="s">
        <v>130</v>
      </c>
      <c r="AW151" s="14" t="s">
        <v>32</v>
      </c>
      <c r="AX151" s="14" t="s">
        <v>84</v>
      </c>
      <c r="AY151" s="252" t="s">
        <v>123</v>
      </c>
    </row>
    <row r="152" s="2" customFormat="1" ht="55.5" customHeight="1">
      <c r="A152" s="37"/>
      <c r="B152" s="38"/>
      <c r="C152" s="217" t="s">
        <v>155</v>
      </c>
      <c r="D152" s="217" t="s">
        <v>125</v>
      </c>
      <c r="E152" s="218" t="s">
        <v>156</v>
      </c>
      <c r="F152" s="219" t="s">
        <v>157</v>
      </c>
      <c r="G152" s="220" t="s">
        <v>128</v>
      </c>
      <c r="H152" s="221">
        <v>366</v>
      </c>
      <c r="I152" s="222"/>
      <c r="J152" s="223">
        <f>ROUND(I152*H152,2)</f>
        <v>0</v>
      </c>
      <c r="K152" s="219" t="s">
        <v>129</v>
      </c>
      <c r="L152" s="43"/>
      <c r="M152" s="224" t="s">
        <v>1</v>
      </c>
      <c r="N152" s="225" t="s">
        <v>41</v>
      </c>
      <c r="O152" s="90"/>
      <c r="P152" s="226">
        <f>O152*H152</f>
        <v>0</v>
      </c>
      <c r="Q152" s="226">
        <v>0</v>
      </c>
      <c r="R152" s="226">
        <f>Q152*H152</f>
        <v>0</v>
      </c>
      <c r="S152" s="226">
        <v>0.098000000000000004</v>
      </c>
      <c r="T152" s="227">
        <f>S152*H152</f>
        <v>35.868000000000002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8" t="s">
        <v>130</v>
      </c>
      <c r="AT152" s="228" t="s">
        <v>125</v>
      </c>
      <c r="AU152" s="228" t="s">
        <v>86</v>
      </c>
      <c r="AY152" s="16" t="s">
        <v>123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6" t="s">
        <v>84</v>
      </c>
      <c r="BK152" s="229">
        <f>ROUND(I152*H152,2)</f>
        <v>0</v>
      </c>
      <c r="BL152" s="16" t="s">
        <v>130</v>
      </c>
      <c r="BM152" s="228" t="s">
        <v>158</v>
      </c>
    </row>
    <row r="153" s="13" customFormat="1">
      <c r="A153" s="13"/>
      <c r="B153" s="230"/>
      <c r="C153" s="231"/>
      <c r="D153" s="232" t="s">
        <v>132</v>
      </c>
      <c r="E153" s="233" t="s">
        <v>1</v>
      </c>
      <c r="F153" s="234" t="s">
        <v>159</v>
      </c>
      <c r="G153" s="231"/>
      <c r="H153" s="235">
        <v>366</v>
      </c>
      <c r="I153" s="236"/>
      <c r="J153" s="231"/>
      <c r="K153" s="231"/>
      <c r="L153" s="237"/>
      <c r="M153" s="238"/>
      <c r="N153" s="239"/>
      <c r="O153" s="239"/>
      <c r="P153" s="239"/>
      <c r="Q153" s="239"/>
      <c r="R153" s="239"/>
      <c r="S153" s="239"/>
      <c r="T153" s="24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1" t="s">
        <v>132</v>
      </c>
      <c r="AU153" s="241" t="s">
        <v>86</v>
      </c>
      <c r="AV153" s="13" t="s">
        <v>86</v>
      </c>
      <c r="AW153" s="13" t="s">
        <v>32</v>
      </c>
      <c r="AX153" s="13" t="s">
        <v>84</v>
      </c>
      <c r="AY153" s="241" t="s">
        <v>123</v>
      </c>
    </row>
    <row r="154" s="2" customFormat="1" ht="55.5" customHeight="1">
      <c r="A154" s="37"/>
      <c r="B154" s="38"/>
      <c r="C154" s="217" t="s">
        <v>160</v>
      </c>
      <c r="D154" s="217" t="s">
        <v>125</v>
      </c>
      <c r="E154" s="218" t="s">
        <v>161</v>
      </c>
      <c r="F154" s="219" t="s">
        <v>162</v>
      </c>
      <c r="G154" s="220" t="s">
        <v>128</v>
      </c>
      <c r="H154" s="221">
        <v>268.39999999999998</v>
      </c>
      <c r="I154" s="222"/>
      <c r="J154" s="223">
        <f>ROUND(I154*H154,2)</f>
        <v>0</v>
      </c>
      <c r="K154" s="219" t="s">
        <v>129</v>
      </c>
      <c r="L154" s="43"/>
      <c r="M154" s="224" t="s">
        <v>1</v>
      </c>
      <c r="N154" s="225" t="s">
        <v>41</v>
      </c>
      <c r="O154" s="90"/>
      <c r="P154" s="226">
        <f>O154*H154</f>
        <v>0</v>
      </c>
      <c r="Q154" s="226">
        <v>0</v>
      </c>
      <c r="R154" s="226">
        <f>Q154*H154</f>
        <v>0</v>
      </c>
      <c r="S154" s="226">
        <v>0.22</v>
      </c>
      <c r="T154" s="227">
        <f>S154*H154</f>
        <v>59.047999999999995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8" t="s">
        <v>130</v>
      </c>
      <c r="AT154" s="228" t="s">
        <v>125</v>
      </c>
      <c r="AU154" s="228" t="s">
        <v>86</v>
      </c>
      <c r="AY154" s="16" t="s">
        <v>123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6" t="s">
        <v>84</v>
      </c>
      <c r="BK154" s="229">
        <f>ROUND(I154*H154,2)</f>
        <v>0</v>
      </c>
      <c r="BL154" s="16" t="s">
        <v>130</v>
      </c>
      <c r="BM154" s="228" t="s">
        <v>163</v>
      </c>
    </row>
    <row r="155" s="13" customFormat="1">
      <c r="A155" s="13"/>
      <c r="B155" s="230"/>
      <c r="C155" s="231"/>
      <c r="D155" s="232" t="s">
        <v>132</v>
      </c>
      <c r="E155" s="233" t="s">
        <v>1</v>
      </c>
      <c r="F155" s="234" t="s">
        <v>164</v>
      </c>
      <c r="G155" s="231"/>
      <c r="H155" s="235">
        <v>268.39999999999998</v>
      </c>
      <c r="I155" s="236"/>
      <c r="J155" s="231"/>
      <c r="K155" s="231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132</v>
      </c>
      <c r="AU155" s="241" t="s">
        <v>86</v>
      </c>
      <c r="AV155" s="13" t="s">
        <v>86</v>
      </c>
      <c r="AW155" s="13" t="s">
        <v>32</v>
      </c>
      <c r="AX155" s="13" t="s">
        <v>84</v>
      </c>
      <c r="AY155" s="241" t="s">
        <v>123</v>
      </c>
    </row>
    <row r="156" s="2" customFormat="1" ht="16.5" customHeight="1">
      <c r="A156" s="37"/>
      <c r="B156" s="38"/>
      <c r="C156" s="217" t="s">
        <v>165</v>
      </c>
      <c r="D156" s="217" t="s">
        <v>125</v>
      </c>
      <c r="E156" s="218" t="s">
        <v>166</v>
      </c>
      <c r="F156" s="219" t="s">
        <v>167</v>
      </c>
      <c r="G156" s="220" t="s">
        <v>168</v>
      </c>
      <c r="H156" s="221">
        <v>50</v>
      </c>
      <c r="I156" s="222"/>
      <c r="J156" s="223">
        <f>ROUND(I156*H156,2)</f>
        <v>0</v>
      </c>
      <c r="K156" s="219" t="s">
        <v>129</v>
      </c>
      <c r="L156" s="43"/>
      <c r="M156" s="224" t="s">
        <v>1</v>
      </c>
      <c r="N156" s="225" t="s">
        <v>41</v>
      </c>
      <c r="O156" s="90"/>
      <c r="P156" s="226">
        <f>O156*H156</f>
        <v>0</v>
      </c>
      <c r="Q156" s="226">
        <v>0.00719295</v>
      </c>
      <c r="R156" s="226">
        <f>Q156*H156</f>
        <v>0.35964750000000001</v>
      </c>
      <c r="S156" s="226">
        <v>0</v>
      </c>
      <c r="T156" s="22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8" t="s">
        <v>130</v>
      </c>
      <c r="AT156" s="228" t="s">
        <v>125</v>
      </c>
      <c r="AU156" s="228" t="s">
        <v>86</v>
      </c>
      <c r="AY156" s="16" t="s">
        <v>123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6" t="s">
        <v>84</v>
      </c>
      <c r="BK156" s="229">
        <f>ROUND(I156*H156,2)</f>
        <v>0</v>
      </c>
      <c r="BL156" s="16" t="s">
        <v>130</v>
      </c>
      <c r="BM156" s="228" t="s">
        <v>169</v>
      </c>
    </row>
    <row r="157" s="13" customFormat="1">
      <c r="A157" s="13"/>
      <c r="B157" s="230"/>
      <c r="C157" s="231"/>
      <c r="D157" s="232" t="s">
        <v>132</v>
      </c>
      <c r="E157" s="233" t="s">
        <v>1</v>
      </c>
      <c r="F157" s="234" t="s">
        <v>170</v>
      </c>
      <c r="G157" s="231"/>
      <c r="H157" s="235">
        <v>50</v>
      </c>
      <c r="I157" s="236"/>
      <c r="J157" s="231"/>
      <c r="K157" s="231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132</v>
      </c>
      <c r="AU157" s="241" t="s">
        <v>86</v>
      </c>
      <c r="AV157" s="13" t="s">
        <v>86</v>
      </c>
      <c r="AW157" s="13" t="s">
        <v>32</v>
      </c>
      <c r="AX157" s="13" t="s">
        <v>84</v>
      </c>
      <c r="AY157" s="241" t="s">
        <v>123</v>
      </c>
    </row>
    <row r="158" s="2" customFormat="1" ht="24.15" customHeight="1">
      <c r="A158" s="37"/>
      <c r="B158" s="38"/>
      <c r="C158" s="217" t="s">
        <v>171</v>
      </c>
      <c r="D158" s="217" t="s">
        <v>125</v>
      </c>
      <c r="E158" s="218" t="s">
        <v>172</v>
      </c>
      <c r="F158" s="219" t="s">
        <v>173</v>
      </c>
      <c r="G158" s="220" t="s">
        <v>174</v>
      </c>
      <c r="H158" s="221">
        <v>1080</v>
      </c>
      <c r="I158" s="222"/>
      <c r="J158" s="223">
        <f>ROUND(I158*H158,2)</f>
        <v>0</v>
      </c>
      <c r="K158" s="219" t="s">
        <v>129</v>
      </c>
      <c r="L158" s="43"/>
      <c r="M158" s="224" t="s">
        <v>1</v>
      </c>
      <c r="N158" s="225" t="s">
        <v>41</v>
      </c>
      <c r="O158" s="90"/>
      <c r="P158" s="226">
        <f>O158*H158</f>
        <v>0</v>
      </c>
      <c r="Q158" s="226">
        <v>3.2634E-05</v>
      </c>
      <c r="R158" s="226">
        <f>Q158*H158</f>
        <v>0.03524472</v>
      </c>
      <c r="S158" s="226">
        <v>0</v>
      </c>
      <c r="T158" s="22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8" t="s">
        <v>130</v>
      </c>
      <c r="AT158" s="228" t="s">
        <v>125</v>
      </c>
      <c r="AU158" s="228" t="s">
        <v>86</v>
      </c>
      <c r="AY158" s="16" t="s">
        <v>123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6" t="s">
        <v>84</v>
      </c>
      <c r="BK158" s="229">
        <f>ROUND(I158*H158,2)</f>
        <v>0</v>
      </c>
      <c r="BL158" s="16" t="s">
        <v>130</v>
      </c>
      <c r="BM158" s="228" t="s">
        <v>175</v>
      </c>
    </row>
    <row r="159" s="13" customFormat="1">
      <c r="A159" s="13"/>
      <c r="B159" s="230"/>
      <c r="C159" s="231"/>
      <c r="D159" s="232" t="s">
        <v>132</v>
      </c>
      <c r="E159" s="233" t="s">
        <v>1</v>
      </c>
      <c r="F159" s="234" t="s">
        <v>176</v>
      </c>
      <c r="G159" s="231"/>
      <c r="H159" s="235">
        <v>1080</v>
      </c>
      <c r="I159" s="236"/>
      <c r="J159" s="231"/>
      <c r="K159" s="231"/>
      <c r="L159" s="237"/>
      <c r="M159" s="238"/>
      <c r="N159" s="239"/>
      <c r="O159" s="239"/>
      <c r="P159" s="239"/>
      <c r="Q159" s="239"/>
      <c r="R159" s="239"/>
      <c r="S159" s="239"/>
      <c r="T159" s="24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132</v>
      </c>
      <c r="AU159" s="241" t="s">
        <v>86</v>
      </c>
      <c r="AV159" s="13" t="s">
        <v>86</v>
      </c>
      <c r="AW159" s="13" t="s">
        <v>32</v>
      </c>
      <c r="AX159" s="13" t="s">
        <v>84</v>
      </c>
      <c r="AY159" s="241" t="s">
        <v>123</v>
      </c>
    </row>
    <row r="160" s="2" customFormat="1" ht="37.8" customHeight="1">
      <c r="A160" s="37"/>
      <c r="B160" s="38"/>
      <c r="C160" s="217" t="s">
        <v>177</v>
      </c>
      <c r="D160" s="217" t="s">
        <v>125</v>
      </c>
      <c r="E160" s="218" t="s">
        <v>178</v>
      </c>
      <c r="F160" s="219" t="s">
        <v>179</v>
      </c>
      <c r="G160" s="220" t="s">
        <v>180</v>
      </c>
      <c r="H160" s="221">
        <v>135</v>
      </c>
      <c r="I160" s="222"/>
      <c r="J160" s="223">
        <f>ROUND(I160*H160,2)</f>
        <v>0</v>
      </c>
      <c r="K160" s="219" t="s">
        <v>129</v>
      </c>
      <c r="L160" s="43"/>
      <c r="M160" s="224" t="s">
        <v>1</v>
      </c>
      <c r="N160" s="225" t="s">
        <v>41</v>
      </c>
      <c r="O160" s="90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8" t="s">
        <v>130</v>
      </c>
      <c r="AT160" s="228" t="s">
        <v>125</v>
      </c>
      <c r="AU160" s="228" t="s">
        <v>86</v>
      </c>
      <c r="AY160" s="16" t="s">
        <v>123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6" t="s">
        <v>84</v>
      </c>
      <c r="BK160" s="229">
        <f>ROUND(I160*H160,2)</f>
        <v>0</v>
      </c>
      <c r="BL160" s="16" t="s">
        <v>130</v>
      </c>
      <c r="BM160" s="228" t="s">
        <v>181</v>
      </c>
    </row>
    <row r="161" s="13" customFormat="1">
      <c r="A161" s="13"/>
      <c r="B161" s="230"/>
      <c r="C161" s="231"/>
      <c r="D161" s="232" t="s">
        <v>132</v>
      </c>
      <c r="E161" s="233" t="s">
        <v>1</v>
      </c>
      <c r="F161" s="234" t="s">
        <v>182</v>
      </c>
      <c r="G161" s="231"/>
      <c r="H161" s="235">
        <v>135</v>
      </c>
      <c r="I161" s="236"/>
      <c r="J161" s="231"/>
      <c r="K161" s="231"/>
      <c r="L161" s="237"/>
      <c r="M161" s="238"/>
      <c r="N161" s="239"/>
      <c r="O161" s="239"/>
      <c r="P161" s="239"/>
      <c r="Q161" s="239"/>
      <c r="R161" s="239"/>
      <c r="S161" s="239"/>
      <c r="T161" s="24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1" t="s">
        <v>132</v>
      </c>
      <c r="AU161" s="241" t="s">
        <v>86</v>
      </c>
      <c r="AV161" s="13" t="s">
        <v>86</v>
      </c>
      <c r="AW161" s="13" t="s">
        <v>32</v>
      </c>
      <c r="AX161" s="13" t="s">
        <v>84</v>
      </c>
      <c r="AY161" s="241" t="s">
        <v>123</v>
      </c>
    </row>
    <row r="162" s="2" customFormat="1" ht="33" customHeight="1">
      <c r="A162" s="37"/>
      <c r="B162" s="38"/>
      <c r="C162" s="217" t="s">
        <v>183</v>
      </c>
      <c r="D162" s="217" t="s">
        <v>125</v>
      </c>
      <c r="E162" s="218" t="s">
        <v>184</v>
      </c>
      <c r="F162" s="219" t="s">
        <v>185</v>
      </c>
      <c r="G162" s="220" t="s">
        <v>186</v>
      </c>
      <c r="H162" s="221">
        <v>2.25</v>
      </c>
      <c r="I162" s="222"/>
      <c r="J162" s="223">
        <f>ROUND(I162*H162,2)</f>
        <v>0</v>
      </c>
      <c r="K162" s="219" t="s">
        <v>129</v>
      </c>
      <c r="L162" s="43"/>
      <c r="M162" s="224" t="s">
        <v>1</v>
      </c>
      <c r="N162" s="225" t="s">
        <v>41</v>
      </c>
      <c r="O162" s="90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8" t="s">
        <v>130</v>
      </c>
      <c r="AT162" s="228" t="s">
        <v>125</v>
      </c>
      <c r="AU162" s="228" t="s">
        <v>86</v>
      </c>
      <c r="AY162" s="16" t="s">
        <v>123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6" t="s">
        <v>84</v>
      </c>
      <c r="BK162" s="229">
        <f>ROUND(I162*H162,2)</f>
        <v>0</v>
      </c>
      <c r="BL162" s="16" t="s">
        <v>130</v>
      </c>
      <c r="BM162" s="228" t="s">
        <v>187</v>
      </c>
    </row>
    <row r="163" s="13" customFormat="1">
      <c r="A163" s="13"/>
      <c r="B163" s="230"/>
      <c r="C163" s="231"/>
      <c r="D163" s="232" t="s">
        <v>132</v>
      </c>
      <c r="E163" s="233" t="s">
        <v>1</v>
      </c>
      <c r="F163" s="234" t="s">
        <v>188</v>
      </c>
      <c r="G163" s="231"/>
      <c r="H163" s="235">
        <v>3.6000000000000001</v>
      </c>
      <c r="I163" s="236"/>
      <c r="J163" s="231"/>
      <c r="K163" s="231"/>
      <c r="L163" s="237"/>
      <c r="M163" s="238"/>
      <c r="N163" s="239"/>
      <c r="O163" s="239"/>
      <c r="P163" s="239"/>
      <c r="Q163" s="239"/>
      <c r="R163" s="239"/>
      <c r="S163" s="239"/>
      <c r="T163" s="24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132</v>
      </c>
      <c r="AU163" s="241" t="s">
        <v>86</v>
      </c>
      <c r="AV163" s="13" t="s">
        <v>86</v>
      </c>
      <c r="AW163" s="13" t="s">
        <v>32</v>
      </c>
      <c r="AX163" s="13" t="s">
        <v>76</v>
      </c>
      <c r="AY163" s="241" t="s">
        <v>123</v>
      </c>
    </row>
    <row r="164" s="13" customFormat="1">
      <c r="A164" s="13"/>
      <c r="B164" s="230"/>
      <c r="C164" s="231"/>
      <c r="D164" s="232" t="s">
        <v>132</v>
      </c>
      <c r="E164" s="233" t="s">
        <v>1</v>
      </c>
      <c r="F164" s="234" t="s">
        <v>189</v>
      </c>
      <c r="G164" s="231"/>
      <c r="H164" s="235">
        <v>0.90000000000000002</v>
      </c>
      <c r="I164" s="236"/>
      <c r="J164" s="231"/>
      <c r="K164" s="231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132</v>
      </c>
      <c r="AU164" s="241" t="s">
        <v>86</v>
      </c>
      <c r="AV164" s="13" t="s">
        <v>86</v>
      </c>
      <c r="AW164" s="13" t="s">
        <v>32</v>
      </c>
      <c r="AX164" s="13" t="s">
        <v>76</v>
      </c>
      <c r="AY164" s="241" t="s">
        <v>123</v>
      </c>
    </row>
    <row r="165" s="14" customFormat="1">
      <c r="A165" s="14"/>
      <c r="B165" s="242"/>
      <c r="C165" s="243"/>
      <c r="D165" s="232" t="s">
        <v>132</v>
      </c>
      <c r="E165" s="244" t="s">
        <v>1</v>
      </c>
      <c r="F165" s="245" t="s">
        <v>136</v>
      </c>
      <c r="G165" s="243"/>
      <c r="H165" s="246">
        <v>4.5</v>
      </c>
      <c r="I165" s="247"/>
      <c r="J165" s="243"/>
      <c r="K165" s="243"/>
      <c r="L165" s="248"/>
      <c r="M165" s="249"/>
      <c r="N165" s="250"/>
      <c r="O165" s="250"/>
      <c r="P165" s="250"/>
      <c r="Q165" s="250"/>
      <c r="R165" s="250"/>
      <c r="S165" s="250"/>
      <c r="T165" s="25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2" t="s">
        <v>132</v>
      </c>
      <c r="AU165" s="252" t="s">
        <v>86</v>
      </c>
      <c r="AV165" s="14" t="s">
        <v>130</v>
      </c>
      <c r="AW165" s="14" t="s">
        <v>32</v>
      </c>
      <c r="AX165" s="14" t="s">
        <v>76</v>
      </c>
      <c r="AY165" s="252" t="s">
        <v>123</v>
      </c>
    </row>
    <row r="166" s="13" customFormat="1">
      <c r="A166" s="13"/>
      <c r="B166" s="230"/>
      <c r="C166" s="231"/>
      <c r="D166" s="232" t="s">
        <v>132</v>
      </c>
      <c r="E166" s="233" t="s">
        <v>1</v>
      </c>
      <c r="F166" s="234" t="s">
        <v>190</v>
      </c>
      <c r="G166" s="231"/>
      <c r="H166" s="235">
        <v>2.25</v>
      </c>
      <c r="I166" s="236"/>
      <c r="J166" s="231"/>
      <c r="K166" s="231"/>
      <c r="L166" s="237"/>
      <c r="M166" s="238"/>
      <c r="N166" s="239"/>
      <c r="O166" s="239"/>
      <c r="P166" s="239"/>
      <c r="Q166" s="239"/>
      <c r="R166" s="239"/>
      <c r="S166" s="239"/>
      <c r="T166" s="24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1" t="s">
        <v>132</v>
      </c>
      <c r="AU166" s="241" t="s">
        <v>86</v>
      </c>
      <c r="AV166" s="13" t="s">
        <v>86</v>
      </c>
      <c r="AW166" s="13" t="s">
        <v>32</v>
      </c>
      <c r="AX166" s="13" t="s">
        <v>84</v>
      </c>
      <c r="AY166" s="241" t="s">
        <v>123</v>
      </c>
    </row>
    <row r="167" s="2" customFormat="1" ht="33" customHeight="1">
      <c r="A167" s="37"/>
      <c r="B167" s="38"/>
      <c r="C167" s="217" t="s">
        <v>191</v>
      </c>
      <c r="D167" s="217" t="s">
        <v>125</v>
      </c>
      <c r="E167" s="218" t="s">
        <v>192</v>
      </c>
      <c r="F167" s="219" t="s">
        <v>193</v>
      </c>
      <c r="G167" s="220" t="s">
        <v>186</v>
      </c>
      <c r="H167" s="221">
        <v>2.25</v>
      </c>
      <c r="I167" s="222"/>
      <c r="J167" s="223">
        <f>ROUND(I167*H167,2)</f>
        <v>0</v>
      </c>
      <c r="K167" s="219" t="s">
        <v>129</v>
      </c>
      <c r="L167" s="43"/>
      <c r="M167" s="224" t="s">
        <v>1</v>
      </c>
      <c r="N167" s="225" t="s">
        <v>41</v>
      </c>
      <c r="O167" s="90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8" t="s">
        <v>130</v>
      </c>
      <c r="AT167" s="228" t="s">
        <v>125</v>
      </c>
      <c r="AU167" s="228" t="s">
        <v>86</v>
      </c>
      <c r="AY167" s="16" t="s">
        <v>123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6" t="s">
        <v>84</v>
      </c>
      <c r="BK167" s="229">
        <f>ROUND(I167*H167,2)</f>
        <v>0</v>
      </c>
      <c r="BL167" s="16" t="s">
        <v>130</v>
      </c>
      <c r="BM167" s="228" t="s">
        <v>194</v>
      </c>
    </row>
    <row r="168" s="13" customFormat="1">
      <c r="A168" s="13"/>
      <c r="B168" s="230"/>
      <c r="C168" s="231"/>
      <c r="D168" s="232" t="s">
        <v>132</v>
      </c>
      <c r="E168" s="233" t="s">
        <v>1</v>
      </c>
      <c r="F168" s="234" t="s">
        <v>190</v>
      </c>
      <c r="G168" s="231"/>
      <c r="H168" s="235">
        <v>2.25</v>
      </c>
      <c r="I168" s="236"/>
      <c r="J168" s="231"/>
      <c r="K168" s="231"/>
      <c r="L168" s="237"/>
      <c r="M168" s="238"/>
      <c r="N168" s="239"/>
      <c r="O168" s="239"/>
      <c r="P168" s="239"/>
      <c r="Q168" s="239"/>
      <c r="R168" s="239"/>
      <c r="S168" s="239"/>
      <c r="T168" s="24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132</v>
      </c>
      <c r="AU168" s="241" t="s">
        <v>86</v>
      </c>
      <c r="AV168" s="13" t="s">
        <v>86</v>
      </c>
      <c r="AW168" s="13" t="s">
        <v>32</v>
      </c>
      <c r="AX168" s="13" t="s">
        <v>84</v>
      </c>
      <c r="AY168" s="241" t="s">
        <v>123</v>
      </c>
    </row>
    <row r="169" s="2" customFormat="1" ht="49.05" customHeight="1">
      <c r="A169" s="37"/>
      <c r="B169" s="38"/>
      <c r="C169" s="217" t="s">
        <v>8</v>
      </c>
      <c r="D169" s="217" t="s">
        <v>125</v>
      </c>
      <c r="E169" s="218" t="s">
        <v>195</v>
      </c>
      <c r="F169" s="219" t="s">
        <v>196</v>
      </c>
      <c r="G169" s="220" t="s">
        <v>186</v>
      </c>
      <c r="H169" s="221">
        <v>290.16300000000001</v>
      </c>
      <c r="I169" s="222"/>
      <c r="J169" s="223">
        <f>ROUND(I169*H169,2)</f>
        <v>0</v>
      </c>
      <c r="K169" s="219" t="s">
        <v>129</v>
      </c>
      <c r="L169" s="43"/>
      <c r="M169" s="224" t="s">
        <v>1</v>
      </c>
      <c r="N169" s="225" t="s">
        <v>41</v>
      </c>
      <c r="O169" s="90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8" t="s">
        <v>130</v>
      </c>
      <c r="AT169" s="228" t="s">
        <v>125</v>
      </c>
      <c r="AU169" s="228" t="s">
        <v>86</v>
      </c>
      <c r="AY169" s="16" t="s">
        <v>123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6" t="s">
        <v>84</v>
      </c>
      <c r="BK169" s="229">
        <f>ROUND(I169*H169,2)</f>
        <v>0</v>
      </c>
      <c r="BL169" s="16" t="s">
        <v>130</v>
      </c>
      <c r="BM169" s="228" t="s">
        <v>197</v>
      </c>
    </row>
    <row r="170" s="13" customFormat="1">
      <c r="A170" s="13"/>
      <c r="B170" s="230"/>
      <c r="C170" s="231"/>
      <c r="D170" s="232" t="s">
        <v>132</v>
      </c>
      <c r="E170" s="233" t="s">
        <v>1</v>
      </c>
      <c r="F170" s="234" t="s">
        <v>198</v>
      </c>
      <c r="G170" s="231"/>
      <c r="H170" s="235">
        <v>561.56399999999996</v>
      </c>
      <c r="I170" s="236"/>
      <c r="J170" s="231"/>
      <c r="K170" s="231"/>
      <c r="L170" s="237"/>
      <c r="M170" s="238"/>
      <c r="N170" s="239"/>
      <c r="O170" s="239"/>
      <c r="P170" s="239"/>
      <c r="Q170" s="239"/>
      <c r="R170" s="239"/>
      <c r="S170" s="239"/>
      <c r="T170" s="24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1" t="s">
        <v>132</v>
      </c>
      <c r="AU170" s="241" t="s">
        <v>86</v>
      </c>
      <c r="AV170" s="13" t="s">
        <v>86</v>
      </c>
      <c r="AW170" s="13" t="s">
        <v>32</v>
      </c>
      <c r="AX170" s="13" t="s">
        <v>76</v>
      </c>
      <c r="AY170" s="241" t="s">
        <v>123</v>
      </c>
    </row>
    <row r="171" s="13" customFormat="1">
      <c r="A171" s="13"/>
      <c r="B171" s="230"/>
      <c r="C171" s="231"/>
      <c r="D171" s="232" t="s">
        <v>132</v>
      </c>
      <c r="E171" s="233" t="s">
        <v>1</v>
      </c>
      <c r="F171" s="234" t="s">
        <v>199</v>
      </c>
      <c r="G171" s="231"/>
      <c r="H171" s="235">
        <v>11.465</v>
      </c>
      <c r="I171" s="236"/>
      <c r="J171" s="231"/>
      <c r="K171" s="231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132</v>
      </c>
      <c r="AU171" s="241" t="s">
        <v>86</v>
      </c>
      <c r="AV171" s="13" t="s">
        <v>86</v>
      </c>
      <c r="AW171" s="13" t="s">
        <v>32</v>
      </c>
      <c r="AX171" s="13" t="s">
        <v>76</v>
      </c>
      <c r="AY171" s="241" t="s">
        <v>123</v>
      </c>
    </row>
    <row r="172" s="13" customFormat="1">
      <c r="A172" s="13"/>
      <c r="B172" s="230"/>
      <c r="C172" s="231"/>
      <c r="D172" s="232" t="s">
        <v>132</v>
      </c>
      <c r="E172" s="233" t="s">
        <v>1</v>
      </c>
      <c r="F172" s="234" t="s">
        <v>200</v>
      </c>
      <c r="G172" s="231"/>
      <c r="H172" s="235">
        <v>7.2960000000000003</v>
      </c>
      <c r="I172" s="236"/>
      <c r="J172" s="231"/>
      <c r="K172" s="231"/>
      <c r="L172" s="237"/>
      <c r="M172" s="238"/>
      <c r="N172" s="239"/>
      <c r="O172" s="239"/>
      <c r="P172" s="239"/>
      <c r="Q172" s="239"/>
      <c r="R172" s="239"/>
      <c r="S172" s="239"/>
      <c r="T172" s="24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1" t="s">
        <v>132</v>
      </c>
      <c r="AU172" s="241" t="s">
        <v>86</v>
      </c>
      <c r="AV172" s="13" t="s">
        <v>86</v>
      </c>
      <c r="AW172" s="13" t="s">
        <v>32</v>
      </c>
      <c r="AX172" s="13" t="s">
        <v>76</v>
      </c>
      <c r="AY172" s="241" t="s">
        <v>123</v>
      </c>
    </row>
    <row r="173" s="14" customFormat="1">
      <c r="A173" s="14"/>
      <c r="B173" s="242"/>
      <c r="C173" s="243"/>
      <c r="D173" s="232" t="s">
        <v>132</v>
      </c>
      <c r="E173" s="244" t="s">
        <v>1</v>
      </c>
      <c r="F173" s="245" t="s">
        <v>136</v>
      </c>
      <c r="G173" s="243"/>
      <c r="H173" s="246">
        <v>580.32500000000005</v>
      </c>
      <c r="I173" s="247"/>
      <c r="J173" s="243"/>
      <c r="K173" s="243"/>
      <c r="L173" s="248"/>
      <c r="M173" s="249"/>
      <c r="N173" s="250"/>
      <c r="O173" s="250"/>
      <c r="P173" s="250"/>
      <c r="Q173" s="250"/>
      <c r="R173" s="250"/>
      <c r="S173" s="250"/>
      <c r="T173" s="25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2" t="s">
        <v>132</v>
      </c>
      <c r="AU173" s="252" t="s">
        <v>86</v>
      </c>
      <c r="AV173" s="14" t="s">
        <v>130</v>
      </c>
      <c r="AW173" s="14" t="s">
        <v>32</v>
      </c>
      <c r="AX173" s="14" t="s">
        <v>76</v>
      </c>
      <c r="AY173" s="252" t="s">
        <v>123</v>
      </c>
    </row>
    <row r="174" s="13" customFormat="1">
      <c r="A174" s="13"/>
      <c r="B174" s="230"/>
      <c r="C174" s="231"/>
      <c r="D174" s="232" t="s">
        <v>132</v>
      </c>
      <c r="E174" s="233" t="s">
        <v>1</v>
      </c>
      <c r="F174" s="234" t="s">
        <v>201</v>
      </c>
      <c r="G174" s="231"/>
      <c r="H174" s="235">
        <v>290.16300000000001</v>
      </c>
      <c r="I174" s="236"/>
      <c r="J174" s="231"/>
      <c r="K174" s="231"/>
      <c r="L174" s="237"/>
      <c r="M174" s="238"/>
      <c r="N174" s="239"/>
      <c r="O174" s="239"/>
      <c r="P174" s="239"/>
      <c r="Q174" s="239"/>
      <c r="R174" s="239"/>
      <c r="S174" s="239"/>
      <c r="T174" s="24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1" t="s">
        <v>132</v>
      </c>
      <c r="AU174" s="241" t="s">
        <v>86</v>
      </c>
      <c r="AV174" s="13" t="s">
        <v>86</v>
      </c>
      <c r="AW174" s="13" t="s">
        <v>32</v>
      </c>
      <c r="AX174" s="13" t="s">
        <v>84</v>
      </c>
      <c r="AY174" s="241" t="s">
        <v>123</v>
      </c>
    </row>
    <row r="175" s="2" customFormat="1" ht="49.05" customHeight="1">
      <c r="A175" s="37"/>
      <c r="B175" s="38"/>
      <c r="C175" s="217" t="s">
        <v>202</v>
      </c>
      <c r="D175" s="217" t="s">
        <v>125</v>
      </c>
      <c r="E175" s="218" t="s">
        <v>203</v>
      </c>
      <c r="F175" s="219" t="s">
        <v>204</v>
      </c>
      <c r="G175" s="220" t="s">
        <v>186</v>
      </c>
      <c r="H175" s="221">
        <v>290.16300000000001</v>
      </c>
      <c r="I175" s="222"/>
      <c r="J175" s="223">
        <f>ROUND(I175*H175,2)</f>
        <v>0</v>
      </c>
      <c r="K175" s="219" t="s">
        <v>129</v>
      </c>
      <c r="L175" s="43"/>
      <c r="M175" s="224" t="s">
        <v>1</v>
      </c>
      <c r="N175" s="225" t="s">
        <v>41</v>
      </c>
      <c r="O175" s="90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8" t="s">
        <v>130</v>
      </c>
      <c r="AT175" s="228" t="s">
        <v>125</v>
      </c>
      <c r="AU175" s="228" t="s">
        <v>86</v>
      </c>
      <c r="AY175" s="16" t="s">
        <v>123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6" t="s">
        <v>84</v>
      </c>
      <c r="BK175" s="229">
        <f>ROUND(I175*H175,2)</f>
        <v>0</v>
      </c>
      <c r="BL175" s="16" t="s">
        <v>130</v>
      </c>
      <c r="BM175" s="228" t="s">
        <v>205</v>
      </c>
    </row>
    <row r="176" s="13" customFormat="1">
      <c r="A176" s="13"/>
      <c r="B176" s="230"/>
      <c r="C176" s="231"/>
      <c r="D176" s="232" t="s">
        <v>132</v>
      </c>
      <c r="E176" s="233" t="s">
        <v>1</v>
      </c>
      <c r="F176" s="234" t="s">
        <v>201</v>
      </c>
      <c r="G176" s="231"/>
      <c r="H176" s="235">
        <v>290.16300000000001</v>
      </c>
      <c r="I176" s="236"/>
      <c r="J176" s="231"/>
      <c r="K176" s="231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132</v>
      </c>
      <c r="AU176" s="241" t="s">
        <v>86</v>
      </c>
      <c r="AV176" s="13" t="s">
        <v>86</v>
      </c>
      <c r="AW176" s="13" t="s">
        <v>32</v>
      </c>
      <c r="AX176" s="13" t="s">
        <v>84</v>
      </c>
      <c r="AY176" s="241" t="s">
        <v>123</v>
      </c>
    </row>
    <row r="177" s="2" customFormat="1" ht="37.8" customHeight="1">
      <c r="A177" s="37"/>
      <c r="B177" s="38"/>
      <c r="C177" s="217" t="s">
        <v>206</v>
      </c>
      <c r="D177" s="217" t="s">
        <v>125</v>
      </c>
      <c r="E177" s="218" t="s">
        <v>207</v>
      </c>
      <c r="F177" s="219" t="s">
        <v>208</v>
      </c>
      <c r="G177" s="220" t="s">
        <v>128</v>
      </c>
      <c r="H177" s="221">
        <v>1300.1279999999999</v>
      </c>
      <c r="I177" s="222"/>
      <c r="J177" s="223">
        <f>ROUND(I177*H177,2)</f>
        <v>0</v>
      </c>
      <c r="K177" s="219" t="s">
        <v>129</v>
      </c>
      <c r="L177" s="43"/>
      <c r="M177" s="224" t="s">
        <v>1</v>
      </c>
      <c r="N177" s="225" t="s">
        <v>41</v>
      </c>
      <c r="O177" s="90"/>
      <c r="P177" s="226">
        <f>O177*H177</f>
        <v>0</v>
      </c>
      <c r="Q177" s="226">
        <v>0.00058135999999999995</v>
      </c>
      <c r="R177" s="226">
        <f>Q177*H177</f>
        <v>0.75584241407999986</v>
      </c>
      <c r="S177" s="226">
        <v>0</v>
      </c>
      <c r="T177" s="22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8" t="s">
        <v>130</v>
      </c>
      <c r="AT177" s="228" t="s">
        <v>125</v>
      </c>
      <c r="AU177" s="228" t="s">
        <v>86</v>
      </c>
      <c r="AY177" s="16" t="s">
        <v>123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6" t="s">
        <v>84</v>
      </c>
      <c r="BK177" s="229">
        <f>ROUND(I177*H177,2)</f>
        <v>0</v>
      </c>
      <c r="BL177" s="16" t="s">
        <v>130</v>
      </c>
      <c r="BM177" s="228" t="s">
        <v>209</v>
      </c>
    </row>
    <row r="178" s="13" customFormat="1">
      <c r="A178" s="13"/>
      <c r="B178" s="230"/>
      <c r="C178" s="231"/>
      <c r="D178" s="232" t="s">
        <v>132</v>
      </c>
      <c r="E178" s="233" t="s">
        <v>1</v>
      </c>
      <c r="F178" s="234" t="s">
        <v>210</v>
      </c>
      <c r="G178" s="231"/>
      <c r="H178" s="235">
        <v>1258.098</v>
      </c>
      <c r="I178" s="236"/>
      <c r="J178" s="231"/>
      <c r="K178" s="231"/>
      <c r="L178" s="237"/>
      <c r="M178" s="238"/>
      <c r="N178" s="239"/>
      <c r="O178" s="239"/>
      <c r="P178" s="239"/>
      <c r="Q178" s="239"/>
      <c r="R178" s="239"/>
      <c r="S178" s="239"/>
      <c r="T178" s="24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1" t="s">
        <v>132</v>
      </c>
      <c r="AU178" s="241" t="s">
        <v>86</v>
      </c>
      <c r="AV178" s="13" t="s">
        <v>86</v>
      </c>
      <c r="AW178" s="13" t="s">
        <v>32</v>
      </c>
      <c r="AX178" s="13" t="s">
        <v>76</v>
      </c>
      <c r="AY178" s="241" t="s">
        <v>123</v>
      </c>
    </row>
    <row r="179" s="13" customFormat="1">
      <c r="A179" s="13"/>
      <c r="B179" s="230"/>
      <c r="C179" s="231"/>
      <c r="D179" s="232" t="s">
        <v>132</v>
      </c>
      <c r="E179" s="233" t="s">
        <v>1</v>
      </c>
      <c r="F179" s="234" t="s">
        <v>211</v>
      </c>
      <c r="G179" s="231"/>
      <c r="H179" s="235">
        <v>25.684999999999999</v>
      </c>
      <c r="I179" s="236"/>
      <c r="J179" s="231"/>
      <c r="K179" s="231"/>
      <c r="L179" s="237"/>
      <c r="M179" s="238"/>
      <c r="N179" s="239"/>
      <c r="O179" s="239"/>
      <c r="P179" s="239"/>
      <c r="Q179" s="239"/>
      <c r="R179" s="239"/>
      <c r="S179" s="239"/>
      <c r="T179" s="24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1" t="s">
        <v>132</v>
      </c>
      <c r="AU179" s="241" t="s">
        <v>86</v>
      </c>
      <c r="AV179" s="13" t="s">
        <v>86</v>
      </c>
      <c r="AW179" s="13" t="s">
        <v>32</v>
      </c>
      <c r="AX179" s="13" t="s">
        <v>76</v>
      </c>
      <c r="AY179" s="241" t="s">
        <v>123</v>
      </c>
    </row>
    <row r="180" s="13" customFormat="1">
      <c r="A180" s="13"/>
      <c r="B180" s="230"/>
      <c r="C180" s="231"/>
      <c r="D180" s="232" t="s">
        <v>132</v>
      </c>
      <c r="E180" s="233" t="s">
        <v>1</v>
      </c>
      <c r="F180" s="234" t="s">
        <v>212</v>
      </c>
      <c r="G180" s="231"/>
      <c r="H180" s="235">
        <v>16.344999999999999</v>
      </c>
      <c r="I180" s="236"/>
      <c r="J180" s="231"/>
      <c r="K180" s="231"/>
      <c r="L180" s="237"/>
      <c r="M180" s="238"/>
      <c r="N180" s="239"/>
      <c r="O180" s="239"/>
      <c r="P180" s="239"/>
      <c r="Q180" s="239"/>
      <c r="R180" s="239"/>
      <c r="S180" s="239"/>
      <c r="T180" s="24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1" t="s">
        <v>132</v>
      </c>
      <c r="AU180" s="241" t="s">
        <v>86</v>
      </c>
      <c r="AV180" s="13" t="s">
        <v>86</v>
      </c>
      <c r="AW180" s="13" t="s">
        <v>32</v>
      </c>
      <c r="AX180" s="13" t="s">
        <v>76</v>
      </c>
      <c r="AY180" s="241" t="s">
        <v>123</v>
      </c>
    </row>
    <row r="181" s="14" customFormat="1">
      <c r="A181" s="14"/>
      <c r="B181" s="242"/>
      <c r="C181" s="243"/>
      <c r="D181" s="232" t="s">
        <v>132</v>
      </c>
      <c r="E181" s="244" t="s">
        <v>1</v>
      </c>
      <c r="F181" s="245" t="s">
        <v>136</v>
      </c>
      <c r="G181" s="243"/>
      <c r="H181" s="246">
        <v>1300.1279999999999</v>
      </c>
      <c r="I181" s="247"/>
      <c r="J181" s="243"/>
      <c r="K181" s="243"/>
      <c r="L181" s="248"/>
      <c r="M181" s="249"/>
      <c r="N181" s="250"/>
      <c r="O181" s="250"/>
      <c r="P181" s="250"/>
      <c r="Q181" s="250"/>
      <c r="R181" s="250"/>
      <c r="S181" s="250"/>
      <c r="T181" s="25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2" t="s">
        <v>132</v>
      </c>
      <c r="AU181" s="252" t="s">
        <v>86</v>
      </c>
      <c r="AV181" s="14" t="s">
        <v>130</v>
      </c>
      <c r="AW181" s="14" t="s">
        <v>32</v>
      </c>
      <c r="AX181" s="14" t="s">
        <v>84</v>
      </c>
      <c r="AY181" s="252" t="s">
        <v>123</v>
      </c>
    </row>
    <row r="182" s="2" customFormat="1" ht="37.8" customHeight="1">
      <c r="A182" s="37"/>
      <c r="B182" s="38"/>
      <c r="C182" s="217" t="s">
        <v>213</v>
      </c>
      <c r="D182" s="217" t="s">
        <v>125</v>
      </c>
      <c r="E182" s="218" t="s">
        <v>214</v>
      </c>
      <c r="F182" s="219" t="s">
        <v>215</v>
      </c>
      <c r="G182" s="220" t="s">
        <v>128</v>
      </c>
      <c r="H182" s="221">
        <v>1300.1279999999999</v>
      </c>
      <c r="I182" s="222"/>
      <c r="J182" s="223">
        <f>ROUND(I182*H182,2)</f>
        <v>0</v>
      </c>
      <c r="K182" s="219" t="s">
        <v>129</v>
      </c>
      <c r="L182" s="43"/>
      <c r="M182" s="224" t="s">
        <v>1</v>
      </c>
      <c r="N182" s="225" t="s">
        <v>41</v>
      </c>
      <c r="O182" s="90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8" t="s">
        <v>130</v>
      </c>
      <c r="AT182" s="228" t="s">
        <v>125</v>
      </c>
      <c r="AU182" s="228" t="s">
        <v>86</v>
      </c>
      <c r="AY182" s="16" t="s">
        <v>123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6" t="s">
        <v>84</v>
      </c>
      <c r="BK182" s="229">
        <f>ROUND(I182*H182,2)</f>
        <v>0</v>
      </c>
      <c r="BL182" s="16" t="s">
        <v>130</v>
      </c>
      <c r="BM182" s="228" t="s">
        <v>216</v>
      </c>
    </row>
    <row r="183" s="13" customFormat="1">
      <c r="A183" s="13"/>
      <c r="B183" s="230"/>
      <c r="C183" s="231"/>
      <c r="D183" s="232" t="s">
        <v>132</v>
      </c>
      <c r="E183" s="233" t="s">
        <v>1</v>
      </c>
      <c r="F183" s="234" t="s">
        <v>217</v>
      </c>
      <c r="G183" s="231"/>
      <c r="H183" s="235">
        <v>1300.1279999999999</v>
      </c>
      <c r="I183" s="236"/>
      <c r="J183" s="231"/>
      <c r="K183" s="231"/>
      <c r="L183" s="237"/>
      <c r="M183" s="238"/>
      <c r="N183" s="239"/>
      <c r="O183" s="239"/>
      <c r="P183" s="239"/>
      <c r="Q183" s="239"/>
      <c r="R183" s="239"/>
      <c r="S183" s="239"/>
      <c r="T183" s="24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1" t="s">
        <v>132</v>
      </c>
      <c r="AU183" s="241" t="s">
        <v>86</v>
      </c>
      <c r="AV183" s="13" t="s">
        <v>86</v>
      </c>
      <c r="AW183" s="13" t="s">
        <v>32</v>
      </c>
      <c r="AX183" s="13" t="s">
        <v>84</v>
      </c>
      <c r="AY183" s="241" t="s">
        <v>123</v>
      </c>
    </row>
    <row r="184" s="2" customFormat="1" ht="62.7" customHeight="1">
      <c r="A184" s="37"/>
      <c r="B184" s="38"/>
      <c r="C184" s="217" t="s">
        <v>218</v>
      </c>
      <c r="D184" s="217" t="s">
        <v>125</v>
      </c>
      <c r="E184" s="218" t="s">
        <v>219</v>
      </c>
      <c r="F184" s="219" t="s">
        <v>220</v>
      </c>
      <c r="G184" s="220" t="s">
        <v>186</v>
      </c>
      <c r="H184" s="221">
        <v>292.41300000000001</v>
      </c>
      <c r="I184" s="222"/>
      <c r="J184" s="223">
        <f>ROUND(I184*H184,2)</f>
        <v>0</v>
      </c>
      <c r="K184" s="219" t="s">
        <v>129</v>
      </c>
      <c r="L184" s="43"/>
      <c r="M184" s="224" t="s">
        <v>1</v>
      </c>
      <c r="N184" s="225" t="s">
        <v>41</v>
      </c>
      <c r="O184" s="90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8" t="s">
        <v>130</v>
      </c>
      <c r="AT184" s="228" t="s">
        <v>125</v>
      </c>
      <c r="AU184" s="228" t="s">
        <v>86</v>
      </c>
      <c r="AY184" s="16" t="s">
        <v>123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6" t="s">
        <v>84</v>
      </c>
      <c r="BK184" s="229">
        <f>ROUND(I184*H184,2)</f>
        <v>0</v>
      </c>
      <c r="BL184" s="16" t="s">
        <v>130</v>
      </c>
      <c r="BM184" s="228" t="s">
        <v>221</v>
      </c>
    </row>
    <row r="185" s="13" customFormat="1">
      <c r="A185" s="13"/>
      <c r="B185" s="230"/>
      <c r="C185" s="231"/>
      <c r="D185" s="232" t="s">
        <v>132</v>
      </c>
      <c r="E185" s="233" t="s">
        <v>1</v>
      </c>
      <c r="F185" s="234" t="s">
        <v>222</v>
      </c>
      <c r="G185" s="231"/>
      <c r="H185" s="235">
        <v>292.41300000000001</v>
      </c>
      <c r="I185" s="236"/>
      <c r="J185" s="231"/>
      <c r="K185" s="231"/>
      <c r="L185" s="237"/>
      <c r="M185" s="238"/>
      <c r="N185" s="239"/>
      <c r="O185" s="239"/>
      <c r="P185" s="239"/>
      <c r="Q185" s="239"/>
      <c r="R185" s="239"/>
      <c r="S185" s="239"/>
      <c r="T185" s="24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1" t="s">
        <v>132</v>
      </c>
      <c r="AU185" s="241" t="s">
        <v>86</v>
      </c>
      <c r="AV185" s="13" t="s">
        <v>86</v>
      </c>
      <c r="AW185" s="13" t="s">
        <v>32</v>
      </c>
      <c r="AX185" s="13" t="s">
        <v>84</v>
      </c>
      <c r="AY185" s="241" t="s">
        <v>123</v>
      </c>
    </row>
    <row r="186" s="2" customFormat="1" ht="62.7" customHeight="1">
      <c r="A186" s="37"/>
      <c r="B186" s="38"/>
      <c r="C186" s="217" t="s">
        <v>223</v>
      </c>
      <c r="D186" s="217" t="s">
        <v>125</v>
      </c>
      <c r="E186" s="218" t="s">
        <v>224</v>
      </c>
      <c r="F186" s="219" t="s">
        <v>225</v>
      </c>
      <c r="G186" s="220" t="s">
        <v>186</v>
      </c>
      <c r="H186" s="221">
        <v>292.41300000000001</v>
      </c>
      <c r="I186" s="222"/>
      <c r="J186" s="223">
        <f>ROUND(I186*H186,2)</f>
        <v>0</v>
      </c>
      <c r="K186" s="219" t="s">
        <v>129</v>
      </c>
      <c r="L186" s="43"/>
      <c r="M186" s="224" t="s">
        <v>1</v>
      </c>
      <c r="N186" s="225" t="s">
        <v>41</v>
      </c>
      <c r="O186" s="90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8" t="s">
        <v>130</v>
      </c>
      <c r="AT186" s="228" t="s">
        <v>125</v>
      </c>
      <c r="AU186" s="228" t="s">
        <v>86</v>
      </c>
      <c r="AY186" s="16" t="s">
        <v>123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6" t="s">
        <v>84</v>
      </c>
      <c r="BK186" s="229">
        <f>ROUND(I186*H186,2)</f>
        <v>0</v>
      </c>
      <c r="BL186" s="16" t="s">
        <v>130</v>
      </c>
      <c r="BM186" s="228" t="s">
        <v>226</v>
      </c>
    </row>
    <row r="187" s="13" customFormat="1">
      <c r="A187" s="13"/>
      <c r="B187" s="230"/>
      <c r="C187" s="231"/>
      <c r="D187" s="232" t="s">
        <v>132</v>
      </c>
      <c r="E187" s="233" t="s">
        <v>1</v>
      </c>
      <c r="F187" s="234" t="s">
        <v>227</v>
      </c>
      <c r="G187" s="231"/>
      <c r="H187" s="235">
        <v>292.41300000000001</v>
      </c>
      <c r="I187" s="236"/>
      <c r="J187" s="231"/>
      <c r="K187" s="231"/>
      <c r="L187" s="237"/>
      <c r="M187" s="238"/>
      <c r="N187" s="239"/>
      <c r="O187" s="239"/>
      <c r="P187" s="239"/>
      <c r="Q187" s="239"/>
      <c r="R187" s="239"/>
      <c r="S187" s="239"/>
      <c r="T187" s="24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1" t="s">
        <v>132</v>
      </c>
      <c r="AU187" s="241" t="s">
        <v>86</v>
      </c>
      <c r="AV187" s="13" t="s">
        <v>86</v>
      </c>
      <c r="AW187" s="13" t="s">
        <v>32</v>
      </c>
      <c r="AX187" s="13" t="s">
        <v>84</v>
      </c>
      <c r="AY187" s="241" t="s">
        <v>123</v>
      </c>
    </row>
    <row r="188" s="2" customFormat="1" ht="44.25" customHeight="1">
      <c r="A188" s="37"/>
      <c r="B188" s="38"/>
      <c r="C188" s="217" t="s">
        <v>228</v>
      </c>
      <c r="D188" s="253" t="s">
        <v>125</v>
      </c>
      <c r="E188" s="218" t="s">
        <v>229</v>
      </c>
      <c r="F188" s="219" t="s">
        <v>230</v>
      </c>
      <c r="G188" s="220" t="s">
        <v>231</v>
      </c>
      <c r="H188" s="221">
        <v>1052.685</v>
      </c>
      <c r="I188" s="222"/>
      <c r="J188" s="223">
        <f>ROUND(I188*H188,2)</f>
        <v>0</v>
      </c>
      <c r="K188" s="219" t="s">
        <v>232</v>
      </c>
      <c r="L188" s="43"/>
      <c r="M188" s="224" t="s">
        <v>1</v>
      </c>
      <c r="N188" s="225" t="s">
        <v>41</v>
      </c>
      <c r="O188" s="90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8" t="s">
        <v>130</v>
      </c>
      <c r="AT188" s="228" t="s">
        <v>125</v>
      </c>
      <c r="AU188" s="228" t="s">
        <v>86</v>
      </c>
      <c r="AY188" s="16" t="s">
        <v>123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6" t="s">
        <v>84</v>
      </c>
      <c r="BK188" s="229">
        <f>ROUND(I188*H188,2)</f>
        <v>0</v>
      </c>
      <c r="BL188" s="16" t="s">
        <v>130</v>
      </c>
      <c r="BM188" s="228" t="s">
        <v>233</v>
      </c>
    </row>
    <row r="189" s="13" customFormat="1">
      <c r="A189" s="13"/>
      <c r="B189" s="230"/>
      <c r="C189" s="231"/>
      <c r="D189" s="232" t="s">
        <v>132</v>
      </c>
      <c r="E189" s="233" t="s">
        <v>1</v>
      </c>
      <c r="F189" s="234" t="s">
        <v>234</v>
      </c>
      <c r="G189" s="231"/>
      <c r="H189" s="235">
        <v>1052.685</v>
      </c>
      <c r="I189" s="236"/>
      <c r="J189" s="231"/>
      <c r="K189" s="231"/>
      <c r="L189" s="237"/>
      <c r="M189" s="238"/>
      <c r="N189" s="239"/>
      <c r="O189" s="239"/>
      <c r="P189" s="239"/>
      <c r="Q189" s="239"/>
      <c r="R189" s="239"/>
      <c r="S189" s="239"/>
      <c r="T189" s="24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1" t="s">
        <v>132</v>
      </c>
      <c r="AU189" s="241" t="s">
        <v>86</v>
      </c>
      <c r="AV189" s="13" t="s">
        <v>86</v>
      </c>
      <c r="AW189" s="13" t="s">
        <v>32</v>
      </c>
      <c r="AX189" s="13" t="s">
        <v>84</v>
      </c>
      <c r="AY189" s="241" t="s">
        <v>123</v>
      </c>
    </row>
    <row r="190" s="2" customFormat="1" ht="37.8" customHeight="1">
      <c r="A190" s="37"/>
      <c r="B190" s="38"/>
      <c r="C190" s="217" t="s">
        <v>235</v>
      </c>
      <c r="D190" s="217" t="s">
        <v>125</v>
      </c>
      <c r="E190" s="218" t="s">
        <v>236</v>
      </c>
      <c r="F190" s="219" t="s">
        <v>237</v>
      </c>
      <c r="G190" s="220" t="s">
        <v>186</v>
      </c>
      <c r="H190" s="221">
        <v>584.82500000000005</v>
      </c>
      <c r="I190" s="222"/>
      <c r="J190" s="223">
        <f>ROUND(I190*H190,2)</f>
        <v>0</v>
      </c>
      <c r="K190" s="219" t="s">
        <v>129</v>
      </c>
      <c r="L190" s="43"/>
      <c r="M190" s="224" t="s">
        <v>1</v>
      </c>
      <c r="N190" s="225" t="s">
        <v>41</v>
      </c>
      <c r="O190" s="90"/>
      <c r="P190" s="226">
        <f>O190*H190</f>
        <v>0</v>
      </c>
      <c r="Q190" s="226">
        <v>0</v>
      </c>
      <c r="R190" s="226">
        <f>Q190*H190</f>
        <v>0</v>
      </c>
      <c r="S190" s="226">
        <v>0</v>
      </c>
      <c r="T190" s="227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8" t="s">
        <v>130</v>
      </c>
      <c r="AT190" s="228" t="s">
        <v>125</v>
      </c>
      <c r="AU190" s="228" t="s">
        <v>86</v>
      </c>
      <c r="AY190" s="16" t="s">
        <v>123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6" t="s">
        <v>84</v>
      </c>
      <c r="BK190" s="229">
        <f>ROUND(I190*H190,2)</f>
        <v>0</v>
      </c>
      <c r="BL190" s="16" t="s">
        <v>130</v>
      </c>
      <c r="BM190" s="228" t="s">
        <v>238</v>
      </c>
    </row>
    <row r="191" s="13" customFormat="1">
      <c r="A191" s="13"/>
      <c r="B191" s="230"/>
      <c r="C191" s="231"/>
      <c r="D191" s="232" t="s">
        <v>132</v>
      </c>
      <c r="E191" s="233" t="s">
        <v>1</v>
      </c>
      <c r="F191" s="234" t="s">
        <v>239</v>
      </c>
      <c r="G191" s="231"/>
      <c r="H191" s="235">
        <v>584.82500000000005</v>
      </c>
      <c r="I191" s="236"/>
      <c r="J191" s="231"/>
      <c r="K191" s="231"/>
      <c r="L191" s="237"/>
      <c r="M191" s="238"/>
      <c r="N191" s="239"/>
      <c r="O191" s="239"/>
      <c r="P191" s="239"/>
      <c r="Q191" s="239"/>
      <c r="R191" s="239"/>
      <c r="S191" s="239"/>
      <c r="T191" s="24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1" t="s">
        <v>132</v>
      </c>
      <c r="AU191" s="241" t="s">
        <v>86</v>
      </c>
      <c r="AV191" s="13" t="s">
        <v>86</v>
      </c>
      <c r="AW191" s="13" t="s">
        <v>32</v>
      </c>
      <c r="AX191" s="13" t="s">
        <v>84</v>
      </c>
      <c r="AY191" s="241" t="s">
        <v>123</v>
      </c>
    </row>
    <row r="192" s="2" customFormat="1" ht="44.25" customHeight="1">
      <c r="A192" s="37"/>
      <c r="B192" s="38"/>
      <c r="C192" s="217" t="s">
        <v>240</v>
      </c>
      <c r="D192" s="217" t="s">
        <v>125</v>
      </c>
      <c r="E192" s="218" t="s">
        <v>241</v>
      </c>
      <c r="F192" s="219" t="s">
        <v>242</v>
      </c>
      <c r="G192" s="220" t="s">
        <v>186</v>
      </c>
      <c r="H192" s="221">
        <v>370.75900000000001</v>
      </c>
      <c r="I192" s="222"/>
      <c r="J192" s="223">
        <f>ROUND(I192*H192,2)</f>
        <v>0</v>
      </c>
      <c r="K192" s="219" t="s">
        <v>129</v>
      </c>
      <c r="L192" s="43"/>
      <c r="M192" s="224" t="s">
        <v>1</v>
      </c>
      <c r="N192" s="225" t="s">
        <v>41</v>
      </c>
      <c r="O192" s="90"/>
      <c r="P192" s="226">
        <f>O192*H192</f>
        <v>0</v>
      </c>
      <c r="Q192" s="226">
        <v>0</v>
      </c>
      <c r="R192" s="226">
        <f>Q192*H192</f>
        <v>0</v>
      </c>
      <c r="S192" s="226">
        <v>0</v>
      </c>
      <c r="T192" s="22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8" t="s">
        <v>130</v>
      </c>
      <c r="AT192" s="228" t="s">
        <v>125</v>
      </c>
      <c r="AU192" s="228" t="s">
        <v>86</v>
      </c>
      <c r="AY192" s="16" t="s">
        <v>123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6" t="s">
        <v>84</v>
      </c>
      <c r="BK192" s="229">
        <f>ROUND(I192*H192,2)</f>
        <v>0</v>
      </c>
      <c r="BL192" s="16" t="s">
        <v>130</v>
      </c>
      <c r="BM192" s="228" t="s">
        <v>243</v>
      </c>
    </row>
    <row r="193" s="13" customFormat="1">
      <c r="A193" s="13"/>
      <c r="B193" s="230"/>
      <c r="C193" s="231"/>
      <c r="D193" s="232" t="s">
        <v>132</v>
      </c>
      <c r="E193" s="233" t="s">
        <v>1</v>
      </c>
      <c r="F193" s="234" t="s">
        <v>244</v>
      </c>
      <c r="G193" s="231"/>
      <c r="H193" s="235">
        <v>366.25900000000001</v>
      </c>
      <c r="I193" s="236"/>
      <c r="J193" s="231"/>
      <c r="K193" s="231"/>
      <c r="L193" s="237"/>
      <c r="M193" s="238"/>
      <c r="N193" s="239"/>
      <c r="O193" s="239"/>
      <c r="P193" s="239"/>
      <c r="Q193" s="239"/>
      <c r="R193" s="239"/>
      <c r="S193" s="239"/>
      <c r="T193" s="24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1" t="s">
        <v>132</v>
      </c>
      <c r="AU193" s="241" t="s">
        <v>86</v>
      </c>
      <c r="AV193" s="13" t="s">
        <v>86</v>
      </c>
      <c r="AW193" s="13" t="s">
        <v>32</v>
      </c>
      <c r="AX193" s="13" t="s">
        <v>76</v>
      </c>
      <c r="AY193" s="241" t="s">
        <v>123</v>
      </c>
    </row>
    <row r="194" s="13" customFormat="1">
      <c r="A194" s="13"/>
      <c r="B194" s="230"/>
      <c r="C194" s="231"/>
      <c r="D194" s="232" t="s">
        <v>132</v>
      </c>
      <c r="E194" s="233" t="s">
        <v>1</v>
      </c>
      <c r="F194" s="234" t="s">
        <v>245</v>
      </c>
      <c r="G194" s="231"/>
      <c r="H194" s="235">
        <v>4.5</v>
      </c>
      <c r="I194" s="236"/>
      <c r="J194" s="231"/>
      <c r="K194" s="231"/>
      <c r="L194" s="237"/>
      <c r="M194" s="238"/>
      <c r="N194" s="239"/>
      <c r="O194" s="239"/>
      <c r="P194" s="239"/>
      <c r="Q194" s="239"/>
      <c r="R194" s="239"/>
      <c r="S194" s="239"/>
      <c r="T194" s="24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1" t="s">
        <v>132</v>
      </c>
      <c r="AU194" s="241" t="s">
        <v>86</v>
      </c>
      <c r="AV194" s="13" t="s">
        <v>86</v>
      </c>
      <c r="AW194" s="13" t="s">
        <v>32</v>
      </c>
      <c r="AX194" s="13" t="s">
        <v>76</v>
      </c>
      <c r="AY194" s="241" t="s">
        <v>123</v>
      </c>
    </row>
    <row r="195" s="14" customFormat="1">
      <c r="A195" s="14"/>
      <c r="B195" s="242"/>
      <c r="C195" s="243"/>
      <c r="D195" s="232" t="s">
        <v>132</v>
      </c>
      <c r="E195" s="244" t="s">
        <v>1</v>
      </c>
      <c r="F195" s="245" t="s">
        <v>136</v>
      </c>
      <c r="G195" s="243"/>
      <c r="H195" s="246">
        <v>370.75900000000001</v>
      </c>
      <c r="I195" s="247"/>
      <c r="J195" s="243"/>
      <c r="K195" s="243"/>
      <c r="L195" s="248"/>
      <c r="M195" s="249"/>
      <c r="N195" s="250"/>
      <c r="O195" s="250"/>
      <c r="P195" s="250"/>
      <c r="Q195" s="250"/>
      <c r="R195" s="250"/>
      <c r="S195" s="250"/>
      <c r="T195" s="25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2" t="s">
        <v>132</v>
      </c>
      <c r="AU195" s="252" t="s">
        <v>86</v>
      </c>
      <c r="AV195" s="14" t="s">
        <v>130</v>
      </c>
      <c r="AW195" s="14" t="s">
        <v>32</v>
      </c>
      <c r="AX195" s="14" t="s">
        <v>84</v>
      </c>
      <c r="AY195" s="252" t="s">
        <v>123</v>
      </c>
    </row>
    <row r="196" s="2" customFormat="1" ht="16.5" customHeight="1">
      <c r="A196" s="37"/>
      <c r="B196" s="38"/>
      <c r="C196" s="254" t="s">
        <v>7</v>
      </c>
      <c r="D196" s="254" t="s">
        <v>246</v>
      </c>
      <c r="E196" s="255" t="s">
        <v>247</v>
      </c>
      <c r="F196" s="256" t="s">
        <v>248</v>
      </c>
      <c r="G196" s="257" t="s">
        <v>231</v>
      </c>
      <c r="H196" s="258">
        <v>667.36599999999999</v>
      </c>
      <c r="I196" s="259"/>
      <c r="J196" s="260">
        <f>ROUND(I196*H196,2)</f>
        <v>0</v>
      </c>
      <c r="K196" s="256" t="s">
        <v>129</v>
      </c>
      <c r="L196" s="261"/>
      <c r="M196" s="262" t="s">
        <v>1</v>
      </c>
      <c r="N196" s="263" t="s">
        <v>41</v>
      </c>
      <c r="O196" s="90"/>
      <c r="P196" s="226">
        <f>O196*H196</f>
        <v>0</v>
      </c>
      <c r="Q196" s="226">
        <v>1</v>
      </c>
      <c r="R196" s="226">
        <f>Q196*H196</f>
        <v>667.36599999999999</v>
      </c>
      <c r="S196" s="226">
        <v>0</v>
      </c>
      <c r="T196" s="22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8" t="s">
        <v>171</v>
      </c>
      <c r="AT196" s="228" t="s">
        <v>246</v>
      </c>
      <c r="AU196" s="228" t="s">
        <v>86</v>
      </c>
      <c r="AY196" s="16" t="s">
        <v>123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6" t="s">
        <v>84</v>
      </c>
      <c r="BK196" s="229">
        <f>ROUND(I196*H196,2)</f>
        <v>0</v>
      </c>
      <c r="BL196" s="16" t="s">
        <v>130</v>
      </c>
      <c r="BM196" s="228" t="s">
        <v>249</v>
      </c>
    </row>
    <row r="197" s="13" customFormat="1">
      <c r="A197" s="13"/>
      <c r="B197" s="230"/>
      <c r="C197" s="231"/>
      <c r="D197" s="232" t="s">
        <v>132</v>
      </c>
      <c r="E197" s="233" t="s">
        <v>1</v>
      </c>
      <c r="F197" s="234" t="s">
        <v>250</v>
      </c>
      <c r="G197" s="231"/>
      <c r="H197" s="235">
        <v>667.36599999999999</v>
      </c>
      <c r="I197" s="236"/>
      <c r="J197" s="231"/>
      <c r="K197" s="231"/>
      <c r="L197" s="237"/>
      <c r="M197" s="238"/>
      <c r="N197" s="239"/>
      <c r="O197" s="239"/>
      <c r="P197" s="239"/>
      <c r="Q197" s="239"/>
      <c r="R197" s="239"/>
      <c r="S197" s="239"/>
      <c r="T197" s="24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1" t="s">
        <v>132</v>
      </c>
      <c r="AU197" s="241" t="s">
        <v>86</v>
      </c>
      <c r="AV197" s="13" t="s">
        <v>86</v>
      </c>
      <c r="AW197" s="13" t="s">
        <v>32</v>
      </c>
      <c r="AX197" s="13" t="s">
        <v>84</v>
      </c>
      <c r="AY197" s="241" t="s">
        <v>123</v>
      </c>
    </row>
    <row r="198" s="2" customFormat="1" ht="66.75" customHeight="1">
      <c r="A198" s="37"/>
      <c r="B198" s="38"/>
      <c r="C198" s="217" t="s">
        <v>251</v>
      </c>
      <c r="D198" s="217" t="s">
        <v>125</v>
      </c>
      <c r="E198" s="218" t="s">
        <v>252</v>
      </c>
      <c r="F198" s="219" t="s">
        <v>253</v>
      </c>
      <c r="G198" s="220" t="s">
        <v>186</v>
      </c>
      <c r="H198" s="221">
        <v>183.44200000000001</v>
      </c>
      <c r="I198" s="222"/>
      <c r="J198" s="223">
        <f>ROUND(I198*H198,2)</f>
        <v>0</v>
      </c>
      <c r="K198" s="219" t="s">
        <v>129</v>
      </c>
      <c r="L198" s="43"/>
      <c r="M198" s="224" t="s">
        <v>1</v>
      </c>
      <c r="N198" s="225" t="s">
        <v>41</v>
      </c>
      <c r="O198" s="90"/>
      <c r="P198" s="226">
        <f>O198*H198</f>
        <v>0</v>
      </c>
      <c r="Q198" s="226">
        <v>0</v>
      </c>
      <c r="R198" s="226">
        <f>Q198*H198</f>
        <v>0</v>
      </c>
      <c r="S198" s="226">
        <v>0</v>
      </c>
      <c r="T198" s="22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8" t="s">
        <v>130</v>
      </c>
      <c r="AT198" s="228" t="s">
        <v>125</v>
      </c>
      <c r="AU198" s="228" t="s">
        <v>86</v>
      </c>
      <c r="AY198" s="16" t="s">
        <v>123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6" t="s">
        <v>84</v>
      </c>
      <c r="BK198" s="229">
        <f>ROUND(I198*H198,2)</f>
        <v>0</v>
      </c>
      <c r="BL198" s="16" t="s">
        <v>130</v>
      </c>
      <c r="BM198" s="228" t="s">
        <v>254</v>
      </c>
    </row>
    <row r="199" s="13" customFormat="1">
      <c r="A199" s="13"/>
      <c r="B199" s="230"/>
      <c r="C199" s="231"/>
      <c r="D199" s="232" t="s">
        <v>132</v>
      </c>
      <c r="E199" s="233" t="s">
        <v>1</v>
      </c>
      <c r="F199" s="234" t="s">
        <v>255</v>
      </c>
      <c r="G199" s="231"/>
      <c r="H199" s="235">
        <v>3.3279999999999998</v>
      </c>
      <c r="I199" s="236"/>
      <c r="J199" s="231"/>
      <c r="K199" s="231"/>
      <c r="L199" s="237"/>
      <c r="M199" s="238"/>
      <c r="N199" s="239"/>
      <c r="O199" s="239"/>
      <c r="P199" s="239"/>
      <c r="Q199" s="239"/>
      <c r="R199" s="239"/>
      <c r="S199" s="239"/>
      <c r="T199" s="24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1" t="s">
        <v>132</v>
      </c>
      <c r="AU199" s="241" t="s">
        <v>86</v>
      </c>
      <c r="AV199" s="13" t="s">
        <v>86</v>
      </c>
      <c r="AW199" s="13" t="s">
        <v>32</v>
      </c>
      <c r="AX199" s="13" t="s">
        <v>76</v>
      </c>
      <c r="AY199" s="241" t="s">
        <v>123</v>
      </c>
    </row>
    <row r="200" s="13" customFormat="1">
      <c r="A200" s="13"/>
      <c r="B200" s="230"/>
      <c r="C200" s="231"/>
      <c r="D200" s="232" t="s">
        <v>132</v>
      </c>
      <c r="E200" s="233" t="s">
        <v>1</v>
      </c>
      <c r="F200" s="234" t="s">
        <v>256</v>
      </c>
      <c r="G200" s="231"/>
      <c r="H200" s="235">
        <v>180.114</v>
      </c>
      <c r="I200" s="236"/>
      <c r="J200" s="231"/>
      <c r="K200" s="231"/>
      <c r="L200" s="237"/>
      <c r="M200" s="238"/>
      <c r="N200" s="239"/>
      <c r="O200" s="239"/>
      <c r="P200" s="239"/>
      <c r="Q200" s="239"/>
      <c r="R200" s="239"/>
      <c r="S200" s="239"/>
      <c r="T200" s="24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1" t="s">
        <v>132</v>
      </c>
      <c r="AU200" s="241" t="s">
        <v>86</v>
      </c>
      <c r="AV200" s="13" t="s">
        <v>86</v>
      </c>
      <c r="AW200" s="13" t="s">
        <v>32</v>
      </c>
      <c r="AX200" s="13" t="s">
        <v>76</v>
      </c>
      <c r="AY200" s="241" t="s">
        <v>123</v>
      </c>
    </row>
    <row r="201" s="14" customFormat="1">
      <c r="A201" s="14"/>
      <c r="B201" s="242"/>
      <c r="C201" s="243"/>
      <c r="D201" s="232" t="s">
        <v>132</v>
      </c>
      <c r="E201" s="244" t="s">
        <v>1</v>
      </c>
      <c r="F201" s="245" t="s">
        <v>136</v>
      </c>
      <c r="G201" s="243"/>
      <c r="H201" s="246">
        <v>183.44200000000001</v>
      </c>
      <c r="I201" s="247"/>
      <c r="J201" s="243"/>
      <c r="K201" s="243"/>
      <c r="L201" s="248"/>
      <c r="M201" s="249"/>
      <c r="N201" s="250"/>
      <c r="O201" s="250"/>
      <c r="P201" s="250"/>
      <c r="Q201" s="250"/>
      <c r="R201" s="250"/>
      <c r="S201" s="250"/>
      <c r="T201" s="25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2" t="s">
        <v>132</v>
      </c>
      <c r="AU201" s="252" t="s">
        <v>86</v>
      </c>
      <c r="AV201" s="14" t="s">
        <v>130</v>
      </c>
      <c r="AW201" s="14" t="s">
        <v>32</v>
      </c>
      <c r="AX201" s="14" t="s">
        <v>84</v>
      </c>
      <c r="AY201" s="252" t="s">
        <v>123</v>
      </c>
    </row>
    <row r="202" s="2" customFormat="1" ht="16.5" customHeight="1">
      <c r="A202" s="37"/>
      <c r="B202" s="38"/>
      <c r="C202" s="254" t="s">
        <v>257</v>
      </c>
      <c r="D202" s="254" t="s">
        <v>246</v>
      </c>
      <c r="E202" s="255" t="s">
        <v>258</v>
      </c>
      <c r="F202" s="256" t="s">
        <v>259</v>
      </c>
      <c r="G202" s="257" t="s">
        <v>231</v>
      </c>
      <c r="H202" s="258">
        <v>330.19600000000003</v>
      </c>
      <c r="I202" s="259"/>
      <c r="J202" s="260">
        <f>ROUND(I202*H202,2)</f>
        <v>0</v>
      </c>
      <c r="K202" s="256" t="s">
        <v>129</v>
      </c>
      <c r="L202" s="261"/>
      <c r="M202" s="262" t="s">
        <v>1</v>
      </c>
      <c r="N202" s="263" t="s">
        <v>41</v>
      </c>
      <c r="O202" s="90"/>
      <c r="P202" s="226">
        <f>O202*H202</f>
        <v>0</v>
      </c>
      <c r="Q202" s="226">
        <v>1</v>
      </c>
      <c r="R202" s="226">
        <f>Q202*H202</f>
        <v>330.19600000000003</v>
      </c>
      <c r="S202" s="226">
        <v>0</v>
      </c>
      <c r="T202" s="227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8" t="s">
        <v>171</v>
      </c>
      <c r="AT202" s="228" t="s">
        <v>246</v>
      </c>
      <c r="AU202" s="228" t="s">
        <v>86</v>
      </c>
      <c r="AY202" s="16" t="s">
        <v>123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6" t="s">
        <v>84</v>
      </c>
      <c r="BK202" s="229">
        <f>ROUND(I202*H202,2)</f>
        <v>0</v>
      </c>
      <c r="BL202" s="16" t="s">
        <v>130</v>
      </c>
      <c r="BM202" s="228" t="s">
        <v>260</v>
      </c>
    </row>
    <row r="203" s="13" customFormat="1">
      <c r="A203" s="13"/>
      <c r="B203" s="230"/>
      <c r="C203" s="231"/>
      <c r="D203" s="232" t="s">
        <v>132</v>
      </c>
      <c r="E203" s="233" t="s">
        <v>1</v>
      </c>
      <c r="F203" s="234" t="s">
        <v>261</v>
      </c>
      <c r="G203" s="231"/>
      <c r="H203" s="235">
        <v>330.19600000000003</v>
      </c>
      <c r="I203" s="236"/>
      <c r="J203" s="231"/>
      <c r="K203" s="231"/>
      <c r="L203" s="237"/>
      <c r="M203" s="238"/>
      <c r="N203" s="239"/>
      <c r="O203" s="239"/>
      <c r="P203" s="239"/>
      <c r="Q203" s="239"/>
      <c r="R203" s="239"/>
      <c r="S203" s="239"/>
      <c r="T203" s="24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1" t="s">
        <v>132</v>
      </c>
      <c r="AU203" s="241" t="s">
        <v>86</v>
      </c>
      <c r="AV203" s="13" t="s">
        <v>86</v>
      </c>
      <c r="AW203" s="13" t="s">
        <v>32</v>
      </c>
      <c r="AX203" s="13" t="s">
        <v>84</v>
      </c>
      <c r="AY203" s="241" t="s">
        <v>123</v>
      </c>
    </row>
    <row r="204" s="2" customFormat="1" ht="37.8" customHeight="1">
      <c r="A204" s="37"/>
      <c r="B204" s="38"/>
      <c r="C204" s="217" t="s">
        <v>262</v>
      </c>
      <c r="D204" s="217" t="s">
        <v>125</v>
      </c>
      <c r="E204" s="218" t="s">
        <v>263</v>
      </c>
      <c r="F204" s="219" t="s">
        <v>264</v>
      </c>
      <c r="G204" s="220" t="s">
        <v>128</v>
      </c>
      <c r="H204" s="221">
        <v>1.3200000000000001</v>
      </c>
      <c r="I204" s="222"/>
      <c r="J204" s="223">
        <f>ROUND(I204*H204,2)</f>
        <v>0</v>
      </c>
      <c r="K204" s="219" t="s">
        <v>129</v>
      </c>
      <c r="L204" s="43"/>
      <c r="M204" s="224" t="s">
        <v>1</v>
      </c>
      <c r="N204" s="225" t="s">
        <v>41</v>
      </c>
      <c r="O204" s="90"/>
      <c r="P204" s="226">
        <f>O204*H204</f>
        <v>0</v>
      </c>
      <c r="Q204" s="226">
        <v>0</v>
      </c>
      <c r="R204" s="226">
        <f>Q204*H204</f>
        <v>0</v>
      </c>
      <c r="S204" s="226">
        <v>0</v>
      </c>
      <c r="T204" s="22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8" t="s">
        <v>130</v>
      </c>
      <c r="AT204" s="228" t="s">
        <v>125</v>
      </c>
      <c r="AU204" s="228" t="s">
        <v>86</v>
      </c>
      <c r="AY204" s="16" t="s">
        <v>123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6" t="s">
        <v>84</v>
      </c>
      <c r="BK204" s="229">
        <f>ROUND(I204*H204,2)</f>
        <v>0</v>
      </c>
      <c r="BL204" s="16" t="s">
        <v>130</v>
      </c>
      <c r="BM204" s="228" t="s">
        <v>265</v>
      </c>
    </row>
    <row r="205" s="13" customFormat="1">
      <c r="A205" s="13"/>
      <c r="B205" s="230"/>
      <c r="C205" s="231"/>
      <c r="D205" s="232" t="s">
        <v>132</v>
      </c>
      <c r="E205" s="233" t="s">
        <v>1</v>
      </c>
      <c r="F205" s="234" t="s">
        <v>266</v>
      </c>
      <c r="G205" s="231"/>
      <c r="H205" s="235">
        <v>1.3200000000000001</v>
      </c>
      <c r="I205" s="236"/>
      <c r="J205" s="231"/>
      <c r="K205" s="231"/>
      <c r="L205" s="237"/>
      <c r="M205" s="238"/>
      <c r="N205" s="239"/>
      <c r="O205" s="239"/>
      <c r="P205" s="239"/>
      <c r="Q205" s="239"/>
      <c r="R205" s="239"/>
      <c r="S205" s="239"/>
      <c r="T205" s="24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1" t="s">
        <v>132</v>
      </c>
      <c r="AU205" s="241" t="s">
        <v>86</v>
      </c>
      <c r="AV205" s="13" t="s">
        <v>86</v>
      </c>
      <c r="AW205" s="13" t="s">
        <v>32</v>
      </c>
      <c r="AX205" s="13" t="s">
        <v>84</v>
      </c>
      <c r="AY205" s="241" t="s">
        <v>123</v>
      </c>
    </row>
    <row r="206" s="2" customFormat="1" ht="16.5" customHeight="1">
      <c r="A206" s="37"/>
      <c r="B206" s="38"/>
      <c r="C206" s="217" t="s">
        <v>267</v>
      </c>
      <c r="D206" s="217" t="s">
        <v>125</v>
      </c>
      <c r="E206" s="218" t="s">
        <v>268</v>
      </c>
      <c r="F206" s="219" t="s">
        <v>269</v>
      </c>
      <c r="G206" s="220" t="s">
        <v>128</v>
      </c>
      <c r="H206" s="221">
        <v>1.3200000000000001</v>
      </c>
      <c r="I206" s="222"/>
      <c r="J206" s="223">
        <f>ROUND(I206*H206,2)</f>
        <v>0</v>
      </c>
      <c r="K206" s="219" t="s">
        <v>129</v>
      </c>
      <c r="L206" s="43"/>
      <c r="M206" s="224" t="s">
        <v>1</v>
      </c>
      <c r="N206" s="225" t="s">
        <v>41</v>
      </c>
      <c r="O206" s="90"/>
      <c r="P206" s="226">
        <f>O206*H206</f>
        <v>0</v>
      </c>
      <c r="Q206" s="226">
        <v>0.0012727000000000001</v>
      </c>
      <c r="R206" s="226">
        <f>Q206*H206</f>
        <v>0.0016799640000000002</v>
      </c>
      <c r="S206" s="226">
        <v>0</v>
      </c>
      <c r="T206" s="227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8" t="s">
        <v>130</v>
      </c>
      <c r="AT206" s="228" t="s">
        <v>125</v>
      </c>
      <c r="AU206" s="228" t="s">
        <v>86</v>
      </c>
      <c r="AY206" s="16" t="s">
        <v>123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6" t="s">
        <v>84</v>
      </c>
      <c r="BK206" s="229">
        <f>ROUND(I206*H206,2)</f>
        <v>0</v>
      </c>
      <c r="BL206" s="16" t="s">
        <v>130</v>
      </c>
      <c r="BM206" s="228" t="s">
        <v>270</v>
      </c>
    </row>
    <row r="207" s="13" customFormat="1">
      <c r="A207" s="13"/>
      <c r="B207" s="230"/>
      <c r="C207" s="231"/>
      <c r="D207" s="232" t="s">
        <v>132</v>
      </c>
      <c r="E207" s="233" t="s">
        <v>1</v>
      </c>
      <c r="F207" s="234" t="s">
        <v>266</v>
      </c>
      <c r="G207" s="231"/>
      <c r="H207" s="235">
        <v>1.3200000000000001</v>
      </c>
      <c r="I207" s="236"/>
      <c r="J207" s="231"/>
      <c r="K207" s="231"/>
      <c r="L207" s="237"/>
      <c r="M207" s="238"/>
      <c r="N207" s="239"/>
      <c r="O207" s="239"/>
      <c r="P207" s="239"/>
      <c r="Q207" s="239"/>
      <c r="R207" s="239"/>
      <c r="S207" s="239"/>
      <c r="T207" s="24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1" t="s">
        <v>132</v>
      </c>
      <c r="AU207" s="241" t="s">
        <v>86</v>
      </c>
      <c r="AV207" s="13" t="s">
        <v>86</v>
      </c>
      <c r="AW207" s="13" t="s">
        <v>32</v>
      </c>
      <c r="AX207" s="13" t="s">
        <v>84</v>
      </c>
      <c r="AY207" s="241" t="s">
        <v>123</v>
      </c>
    </row>
    <row r="208" s="2" customFormat="1" ht="16.5" customHeight="1">
      <c r="A208" s="37"/>
      <c r="B208" s="38"/>
      <c r="C208" s="254" t="s">
        <v>271</v>
      </c>
      <c r="D208" s="254" t="s">
        <v>246</v>
      </c>
      <c r="E208" s="255" t="s">
        <v>272</v>
      </c>
      <c r="F208" s="256" t="s">
        <v>273</v>
      </c>
      <c r="G208" s="257" t="s">
        <v>231</v>
      </c>
      <c r="H208" s="258">
        <v>0.47499999999999998</v>
      </c>
      <c r="I208" s="259"/>
      <c r="J208" s="260">
        <f>ROUND(I208*H208,2)</f>
        <v>0</v>
      </c>
      <c r="K208" s="256" t="s">
        <v>129</v>
      </c>
      <c r="L208" s="261"/>
      <c r="M208" s="262" t="s">
        <v>1</v>
      </c>
      <c r="N208" s="263" t="s">
        <v>41</v>
      </c>
      <c r="O208" s="90"/>
      <c r="P208" s="226">
        <f>O208*H208</f>
        <v>0</v>
      </c>
      <c r="Q208" s="226">
        <v>1</v>
      </c>
      <c r="R208" s="226">
        <f>Q208*H208</f>
        <v>0.47499999999999998</v>
      </c>
      <c r="S208" s="226">
        <v>0</v>
      </c>
      <c r="T208" s="227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8" t="s">
        <v>171</v>
      </c>
      <c r="AT208" s="228" t="s">
        <v>246</v>
      </c>
      <c r="AU208" s="228" t="s">
        <v>86</v>
      </c>
      <c r="AY208" s="16" t="s">
        <v>123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6" t="s">
        <v>84</v>
      </c>
      <c r="BK208" s="229">
        <f>ROUND(I208*H208,2)</f>
        <v>0</v>
      </c>
      <c r="BL208" s="16" t="s">
        <v>130</v>
      </c>
      <c r="BM208" s="228" t="s">
        <v>274</v>
      </c>
    </row>
    <row r="209" s="13" customFormat="1">
      <c r="A209" s="13"/>
      <c r="B209" s="230"/>
      <c r="C209" s="231"/>
      <c r="D209" s="232" t="s">
        <v>132</v>
      </c>
      <c r="E209" s="233" t="s">
        <v>1</v>
      </c>
      <c r="F209" s="234" t="s">
        <v>275</v>
      </c>
      <c r="G209" s="231"/>
      <c r="H209" s="235">
        <v>0.47499999999999998</v>
      </c>
      <c r="I209" s="236"/>
      <c r="J209" s="231"/>
      <c r="K209" s="231"/>
      <c r="L209" s="237"/>
      <c r="M209" s="238"/>
      <c r="N209" s="239"/>
      <c r="O209" s="239"/>
      <c r="P209" s="239"/>
      <c r="Q209" s="239"/>
      <c r="R209" s="239"/>
      <c r="S209" s="239"/>
      <c r="T209" s="24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1" t="s">
        <v>132</v>
      </c>
      <c r="AU209" s="241" t="s">
        <v>86</v>
      </c>
      <c r="AV209" s="13" t="s">
        <v>86</v>
      </c>
      <c r="AW209" s="13" t="s">
        <v>32</v>
      </c>
      <c r="AX209" s="13" t="s">
        <v>84</v>
      </c>
      <c r="AY209" s="241" t="s">
        <v>123</v>
      </c>
    </row>
    <row r="210" s="2" customFormat="1" ht="16.5" customHeight="1">
      <c r="A210" s="37"/>
      <c r="B210" s="38"/>
      <c r="C210" s="254" t="s">
        <v>276</v>
      </c>
      <c r="D210" s="254" t="s">
        <v>246</v>
      </c>
      <c r="E210" s="255" t="s">
        <v>277</v>
      </c>
      <c r="F210" s="256" t="s">
        <v>278</v>
      </c>
      <c r="G210" s="257" t="s">
        <v>279</v>
      </c>
      <c r="H210" s="258">
        <v>0.066000000000000003</v>
      </c>
      <c r="I210" s="259"/>
      <c r="J210" s="260">
        <f>ROUND(I210*H210,2)</f>
        <v>0</v>
      </c>
      <c r="K210" s="256" t="s">
        <v>129</v>
      </c>
      <c r="L210" s="261"/>
      <c r="M210" s="262" t="s">
        <v>1</v>
      </c>
      <c r="N210" s="263" t="s">
        <v>41</v>
      </c>
      <c r="O210" s="90"/>
      <c r="P210" s="226">
        <f>O210*H210</f>
        <v>0</v>
      </c>
      <c r="Q210" s="226">
        <v>0.001</v>
      </c>
      <c r="R210" s="226">
        <f>Q210*H210</f>
        <v>6.6000000000000005E-05</v>
      </c>
      <c r="S210" s="226">
        <v>0</v>
      </c>
      <c r="T210" s="227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8" t="s">
        <v>171</v>
      </c>
      <c r="AT210" s="228" t="s">
        <v>246</v>
      </c>
      <c r="AU210" s="228" t="s">
        <v>86</v>
      </c>
      <c r="AY210" s="16" t="s">
        <v>123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6" t="s">
        <v>84</v>
      </c>
      <c r="BK210" s="229">
        <f>ROUND(I210*H210,2)</f>
        <v>0</v>
      </c>
      <c r="BL210" s="16" t="s">
        <v>130</v>
      </c>
      <c r="BM210" s="228" t="s">
        <v>280</v>
      </c>
    </row>
    <row r="211" s="13" customFormat="1">
      <c r="A211" s="13"/>
      <c r="B211" s="230"/>
      <c r="C211" s="231"/>
      <c r="D211" s="232" t="s">
        <v>132</v>
      </c>
      <c r="E211" s="233" t="s">
        <v>1</v>
      </c>
      <c r="F211" s="234" t="s">
        <v>281</v>
      </c>
      <c r="G211" s="231"/>
      <c r="H211" s="235">
        <v>0.066000000000000003</v>
      </c>
      <c r="I211" s="236"/>
      <c r="J211" s="231"/>
      <c r="K211" s="231"/>
      <c r="L211" s="237"/>
      <c r="M211" s="238"/>
      <c r="N211" s="239"/>
      <c r="O211" s="239"/>
      <c r="P211" s="239"/>
      <c r="Q211" s="239"/>
      <c r="R211" s="239"/>
      <c r="S211" s="239"/>
      <c r="T211" s="24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1" t="s">
        <v>132</v>
      </c>
      <c r="AU211" s="241" t="s">
        <v>86</v>
      </c>
      <c r="AV211" s="13" t="s">
        <v>86</v>
      </c>
      <c r="AW211" s="13" t="s">
        <v>32</v>
      </c>
      <c r="AX211" s="13" t="s">
        <v>84</v>
      </c>
      <c r="AY211" s="241" t="s">
        <v>123</v>
      </c>
    </row>
    <row r="212" s="12" customFormat="1" ht="22.8" customHeight="1">
      <c r="A212" s="12"/>
      <c r="B212" s="201"/>
      <c r="C212" s="202"/>
      <c r="D212" s="203" t="s">
        <v>75</v>
      </c>
      <c r="E212" s="215" t="s">
        <v>86</v>
      </c>
      <c r="F212" s="215" t="s">
        <v>282</v>
      </c>
      <c r="G212" s="202"/>
      <c r="H212" s="202"/>
      <c r="I212" s="205"/>
      <c r="J212" s="216">
        <f>BK212</f>
        <v>0</v>
      </c>
      <c r="K212" s="202"/>
      <c r="L212" s="207"/>
      <c r="M212" s="208"/>
      <c r="N212" s="209"/>
      <c r="O212" s="209"/>
      <c r="P212" s="210">
        <f>SUM(P213:P216)</f>
        <v>0</v>
      </c>
      <c r="Q212" s="209"/>
      <c r="R212" s="210">
        <f>SUM(R213:R216)</f>
        <v>136.56812736000001</v>
      </c>
      <c r="S212" s="209"/>
      <c r="T212" s="211">
        <f>SUM(T213:T216)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2" t="s">
        <v>84</v>
      </c>
      <c r="AT212" s="213" t="s">
        <v>75</v>
      </c>
      <c r="AU212" s="213" t="s">
        <v>84</v>
      </c>
      <c r="AY212" s="212" t="s">
        <v>123</v>
      </c>
      <c r="BK212" s="214">
        <f>SUM(BK213:BK216)</f>
        <v>0</v>
      </c>
    </row>
    <row r="213" s="2" customFormat="1" ht="44.25" customHeight="1">
      <c r="A213" s="37"/>
      <c r="B213" s="38"/>
      <c r="C213" s="217" t="s">
        <v>283</v>
      </c>
      <c r="D213" s="217" t="s">
        <v>125</v>
      </c>
      <c r="E213" s="218" t="s">
        <v>284</v>
      </c>
      <c r="F213" s="219" t="s">
        <v>285</v>
      </c>
      <c r="G213" s="220" t="s">
        <v>186</v>
      </c>
      <c r="H213" s="221">
        <v>44.451000000000001</v>
      </c>
      <c r="I213" s="222"/>
      <c r="J213" s="223">
        <f>ROUND(I213*H213,2)</f>
        <v>0</v>
      </c>
      <c r="K213" s="219" t="s">
        <v>129</v>
      </c>
      <c r="L213" s="43"/>
      <c r="M213" s="224" t="s">
        <v>1</v>
      </c>
      <c r="N213" s="225" t="s">
        <v>41</v>
      </c>
      <c r="O213" s="90"/>
      <c r="P213" s="226">
        <f>O213*H213</f>
        <v>0</v>
      </c>
      <c r="Q213" s="226">
        <v>1.6299999999999999</v>
      </c>
      <c r="R213" s="226">
        <f>Q213*H213</f>
        <v>72.455129999999997</v>
      </c>
      <c r="S213" s="226">
        <v>0</v>
      </c>
      <c r="T213" s="227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8" t="s">
        <v>130</v>
      </c>
      <c r="AT213" s="228" t="s">
        <v>125</v>
      </c>
      <c r="AU213" s="228" t="s">
        <v>86</v>
      </c>
      <c r="AY213" s="16" t="s">
        <v>123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6" t="s">
        <v>84</v>
      </c>
      <c r="BK213" s="229">
        <f>ROUND(I213*H213,2)</f>
        <v>0</v>
      </c>
      <c r="BL213" s="16" t="s">
        <v>130</v>
      </c>
      <c r="BM213" s="228" t="s">
        <v>286</v>
      </c>
    </row>
    <row r="214" s="13" customFormat="1">
      <c r="A214" s="13"/>
      <c r="B214" s="230"/>
      <c r="C214" s="231"/>
      <c r="D214" s="232" t="s">
        <v>132</v>
      </c>
      <c r="E214" s="233" t="s">
        <v>1</v>
      </c>
      <c r="F214" s="234" t="s">
        <v>287</v>
      </c>
      <c r="G214" s="231"/>
      <c r="H214" s="235">
        <v>44.451000000000001</v>
      </c>
      <c r="I214" s="236"/>
      <c r="J214" s="231"/>
      <c r="K214" s="231"/>
      <c r="L214" s="237"/>
      <c r="M214" s="238"/>
      <c r="N214" s="239"/>
      <c r="O214" s="239"/>
      <c r="P214" s="239"/>
      <c r="Q214" s="239"/>
      <c r="R214" s="239"/>
      <c r="S214" s="239"/>
      <c r="T214" s="24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1" t="s">
        <v>132</v>
      </c>
      <c r="AU214" s="241" t="s">
        <v>86</v>
      </c>
      <c r="AV214" s="13" t="s">
        <v>86</v>
      </c>
      <c r="AW214" s="13" t="s">
        <v>32</v>
      </c>
      <c r="AX214" s="13" t="s">
        <v>84</v>
      </c>
      <c r="AY214" s="241" t="s">
        <v>123</v>
      </c>
    </row>
    <row r="215" s="2" customFormat="1" ht="66.75" customHeight="1">
      <c r="A215" s="37"/>
      <c r="B215" s="38"/>
      <c r="C215" s="217" t="s">
        <v>288</v>
      </c>
      <c r="D215" s="217" t="s">
        <v>125</v>
      </c>
      <c r="E215" s="218" t="s">
        <v>289</v>
      </c>
      <c r="F215" s="219" t="s">
        <v>290</v>
      </c>
      <c r="G215" s="220" t="s">
        <v>168</v>
      </c>
      <c r="H215" s="221">
        <v>269.39999999999998</v>
      </c>
      <c r="I215" s="222"/>
      <c r="J215" s="223">
        <f>ROUND(I215*H215,2)</f>
        <v>0</v>
      </c>
      <c r="K215" s="219" t="s">
        <v>129</v>
      </c>
      <c r="L215" s="43"/>
      <c r="M215" s="224" t="s">
        <v>1</v>
      </c>
      <c r="N215" s="225" t="s">
        <v>41</v>
      </c>
      <c r="O215" s="90"/>
      <c r="P215" s="226">
        <f>O215*H215</f>
        <v>0</v>
      </c>
      <c r="Q215" s="226">
        <v>0.23798440000000001</v>
      </c>
      <c r="R215" s="226">
        <f>Q215*H215</f>
        <v>64.112997359999994</v>
      </c>
      <c r="S215" s="226">
        <v>0</v>
      </c>
      <c r="T215" s="227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8" t="s">
        <v>130</v>
      </c>
      <c r="AT215" s="228" t="s">
        <v>125</v>
      </c>
      <c r="AU215" s="228" t="s">
        <v>86</v>
      </c>
      <c r="AY215" s="16" t="s">
        <v>123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6" t="s">
        <v>84</v>
      </c>
      <c r="BK215" s="229">
        <f>ROUND(I215*H215,2)</f>
        <v>0</v>
      </c>
      <c r="BL215" s="16" t="s">
        <v>130</v>
      </c>
      <c r="BM215" s="228" t="s">
        <v>291</v>
      </c>
    </row>
    <row r="216" s="13" customFormat="1">
      <c r="A216" s="13"/>
      <c r="B216" s="230"/>
      <c r="C216" s="231"/>
      <c r="D216" s="232" t="s">
        <v>132</v>
      </c>
      <c r="E216" s="233" t="s">
        <v>1</v>
      </c>
      <c r="F216" s="234" t="s">
        <v>292</v>
      </c>
      <c r="G216" s="231"/>
      <c r="H216" s="235">
        <v>269.39999999999998</v>
      </c>
      <c r="I216" s="236"/>
      <c r="J216" s="231"/>
      <c r="K216" s="231"/>
      <c r="L216" s="237"/>
      <c r="M216" s="238"/>
      <c r="N216" s="239"/>
      <c r="O216" s="239"/>
      <c r="P216" s="239"/>
      <c r="Q216" s="239"/>
      <c r="R216" s="239"/>
      <c r="S216" s="239"/>
      <c r="T216" s="24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1" t="s">
        <v>132</v>
      </c>
      <c r="AU216" s="241" t="s">
        <v>86</v>
      </c>
      <c r="AV216" s="13" t="s">
        <v>86</v>
      </c>
      <c r="AW216" s="13" t="s">
        <v>32</v>
      </c>
      <c r="AX216" s="13" t="s">
        <v>84</v>
      </c>
      <c r="AY216" s="241" t="s">
        <v>123</v>
      </c>
    </row>
    <row r="217" s="12" customFormat="1" ht="22.8" customHeight="1">
      <c r="A217" s="12"/>
      <c r="B217" s="201"/>
      <c r="C217" s="202"/>
      <c r="D217" s="203" t="s">
        <v>75</v>
      </c>
      <c r="E217" s="215" t="s">
        <v>146</v>
      </c>
      <c r="F217" s="215" t="s">
        <v>293</v>
      </c>
      <c r="G217" s="202"/>
      <c r="H217" s="202"/>
      <c r="I217" s="205"/>
      <c r="J217" s="216">
        <f>BK217</f>
        <v>0</v>
      </c>
      <c r="K217" s="202"/>
      <c r="L217" s="207"/>
      <c r="M217" s="208"/>
      <c r="N217" s="209"/>
      <c r="O217" s="209"/>
      <c r="P217" s="210">
        <f>SUM(P218:P221)</f>
        <v>0</v>
      </c>
      <c r="Q217" s="209"/>
      <c r="R217" s="210">
        <f>SUM(R218:R221)</f>
        <v>0</v>
      </c>
      <c r="S217" s="209"/>
      <c r="T217" s="211">
        <f>SUM(T218:T221)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12" t="s">
        <v>84</v>
      </c>
      <c r="AT217" s="213" t="s">
        <v>75</v>
      </c>
      <c r="AU217" s="213" t="s">
        <v>84</v>
      </c>
      <c r="AY217" s="212" t="s">
        <v>123</v>
      </c>
      <c r="BK217" s="214">
        <f>SUM(BK218:BK221)</f>
        <v>0</v>
      </c>
    </row>
    <row r="218" s="2" customFormat="1" ht="16.5" customHeight="1">
      <c r="A218" s="37"/>
      <c r="B218" s="38"/>
      <c r="C218" s="217" t="s">
        <v>294</v>
      </c>
      <c r="D218" s="217" t="s">
        <v>125</v>
      </c>
      <c r="E218" s="218" t="s">
        <v>295</v>
      </c>
      <c r="F218" s="219" t="s">
        <v>296</v>
      </c>
      <c r="G218" s="220" t="s">
        <v>168</v>
      </c>
      <c r="H218" s="221">
        <v>278.39999999999998</v>
      </c>
      <c r="I218" s="222"/>
      <c r="J218" s="223">
        <f>ROUND(I218*H218,2)</f>
        <v>0</v>
      </c>
      <c r="K218" s="219" t="s">
        <v>129</v>
      </c>
      <c r="L218" s="43"/>
      <c r="M218" s="224" t="s">
        <v>1</v>
      </c>
      <c r="N218" s="225" t="s">
        <v>41</v>
      </c>
      <c r="O218" s="90"/>
      <c r="P218" s="226">
        <f>O218*H218</f>
        <v>0</v>
      </c>
      <c r="Q218" s="226">
        <v>0</v>
      </c>
      <c r="R218" s="226">
        <f>Q218*H218</f>
        <v>0</v>
      </c>
      <c r="S218" s="226">
        <v>0</v>
      </c>
      <c r="T218" s="227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28" t="s">
        <v>130</v>
      </c>
      <c r="AT218" s="228" t="s">
        <v>125</v>
      </c>
      <c r="AU218" s="228" t="s">
        <v>86</v>
      </c>
      <c r="AY218" s="16" t="s">
        <v>123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6" t="s">
        <v>84</v>
      </c>
      <c r="BK218" s="229">
        <f>ROUND(I218*H218,2)</f>
        <v>0</v>
      </c>
      <c r="BL218" s="16" t="s">
        <v>130</v>
      </c>
      <c r="BM218" s="228" t="s">
        <v>297</v>
      </c>
    </row>
    <row r="219" s="13" customFormat="1">
      <c r="A219" s="13"/>
      <c r="B219" s="230"/>
      <c r="C219" s="231"/>
      <c r="D219" s="232" t="s">
        <v>132</v>
      </c>
      <c r="E219" s="233" t="s">
        <v>1</v>
      </c>
      <c r="F219" s="234" t="s">
        <v>298</v>
      </c>
      <c r="G219" s="231"/>
      <c r="H219" s="235">
        <v>278.39999999999998</v>
      </c>
      <c r="I219" s="236"/>
      <c r="J219" s="231"/>
      <c r="K219" s="231"/>
      <c r="L219" s="237"/>
      <c r="M219" s="238"/>
      <c r="N219" s="239"/>
      <c r="O219" s="239"/>
      <c r="P219" s="239"/>
      <c r="Q219" s="239"/>
      <c r="R219" s="239"/>
      <c r="S219" s="239"/>
      <c r="T219" s="24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1" t="s">
        <v>132</v>
      </c>
      <c r="AU219" s="241" t="s">
        <v>86</v>
      </c>
      <c r="AV219" s="13" t="s">
        <v>86</v>
      </c>
      <c r="AW219" s="13" t="s">
        <v>32</v>
      </c>
      <c r="AX219" s="13" t="s">
        <v>84</v>
      </c>
      <c r="AY219" s="241" t="s">
        <v>123</v>
      </c>
    </row>
    <row r="220" s="2" customFormat="1" ht="24.15" customHeight="1">
      <c r="A220" s="37"/>
      <c r="B220" s="38"/>
      <c r="C220" s="217" t="s">
        <v>299</v>
      </c>
      <c r="D220" s="217" t="s">
        <v>125</v>
      </c>
      <c r="E220" s="218" t="s">
        <v>300</v>
      </c>
      <c r="F220" s="219" t="s">
        <v>301</v>
      </c>
      <c r="G220" s="220" t="s">
        <v>168</v>
      </c>
      <c r="H220" s="221">
        <v>278.39999999999998</v>
      </c>
      <c r="I220" s="222"/>
      <c r="J220" s="223">
        <f>ROUND(I220*H220,2)</f>
        <v>0</v>
      </c>
      <c r="K220" s="219" t="s">
        <v>129</v>
      </c>
      <c r="L220" s="43"/>
      <c r="M220" s="224" t="s">
        <v>1</v>
      </c>
      <c r="N220" s="225" t="s">
        <v>41</v>
      </c>
      <c r="O220" s="90"/>
      <c r="P220" s="226">
        <f>O220*H220</f>
        <v>0</v>
      </c>
      <c r="Q220" s="226">
        <v>0</v>
      </c>
      <c r="R220" s="226">
        <f>Q220*H220</f>
        <v>0</v>
      </c>
      <c r="S220" s="226">
        <v>0</v>
      </c>
      <c r="T220" s="227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28" t="s">
        <v>130</v>
      </c>
      <c r="AT220" s="228" t="s">
        <v>125</v>
      </c>
      <c r="AU220" s="228" t="s">
        <v>86</v>
      </c>
      <c r="AY220" s="16" t="s">
        <v>123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6" t="s">
        <v>84</v>
      </c>
      <c r="BK220" s="229">
        <f>ROUND(I220*H220,2)</f>
        <v>0</v>
      </c>
      <c r="BL220" s="16" t="s">
        <v>130</v>
      </c>
      <c r="BM220" s="228" t="s">
        <v>302</v>
      </c>
    </row>
    <row r="221" s="13" customFormat="1">
      <c r="A221" s="13"/>
      <c r="B221" s="230"/>
      <c r="C221" s="231"/>
      <c r="D221" s="232" t="s">
        <v>132</v>
      </c>
      <c r="E221" s="233" t="s">
        <v>1</v>
      </c>
      <c r="F221" s="234" t="s">
        <v>298</v>
      </c>
      <c r="G221" s="231"/>
      <c r="H221" s="235">
        <v>278.39999999999998</v>
      </c>
      <c r="I221" s="236"/>
      <c r="J221" s="231"/>
      <c r="K221" s="231"/>
      <c r="L221" s="237"/>
      <c r="M221" s="238"/>
      <c r="N221" s="239"/>
      <c r="O221" s="239"/>
      <c r="P221" s="239"/>
      <c r="Q221" s="239"/>
      <c r="R221" s="239"/>
      <c r="S221" s="239"/>
      <c r="T221" s="24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1" t="s">
        <v>132</v>
      </c>
      <c r="AU221" s="241" t="s">
        <v>86</v>
      </c>
      <c r="AV221" s="13" t="s">
        <v>86</v>
      </c>
      <c r="AW221" s="13" t="s">
        <v>32</v>
      </c>
      <c r="AX221" s="13" t="s">
        <v>84</v>
      </c>
      <c r="AY221" s="241" t="s">
        <v>123</v>
      </c>
    </row>
    <row r="222" s="12" customFormat="1" ht="22.8" customHeight="1">
      <c r="A222" s="12"/>
      <c r="B222" s="201"/>
      <c r="C222" s="202"/>
      <c r="D222" s="203" t="s">
        <v>75</v>
      </c>
      <c r="E222" s="215" t="s">
        <v>130</v>
      </c>
      <c r="F222" s="215" t="s">
        <v>303</v>
      </c>
      <c r="G222" s="202"/>
      <c r="H222" s="202"/>
      <c r="I222" s="205"/>
      <c r="J222" s="216">
        <f>BK222</f>
        <v>0</v>
      </c>
      <c r="K222" s="202"/>
      <c r="L222" s="207"/>
      <c r="M222" s="208"/>
      <c r="N222" s="209"/>
      <c r="O222" s="209"/>
      <c r="P222" s="210">
        <f>SUM(P223:P237)</f>
        <v>0</v>
      </c>
      <c r="Q222" s="209"/>
      <c r="R222" s="210">
        <f>SUM(R223:R237)</f>
        <v>71.29153448000001</v>
      </c>
      <c r="S222" s="209"/>
      <c r="T222" s="211">
        <f>SUM(T223:T237)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2" t="s">
        <v>84</v>
      </c>
      <c r="AT222" s="213" t="s">
        <v>75</v>
      </c>
      <c r="AU222" s="213" t="s">
        <v>84</v>
      </c>
      <c r="AY222" s="212" t="s">
        <v>123</v>
      </c>
      <c r="BK222" s="214">
        <f>SUM(BK223:BK237)</f>
        <v>0</v>
      </c>
    </row>
    <row r="223" s="2" customFormat="1" ht="24.15" customHeight="1">
      <c r="A223" s="37"/>
      <c r="B223" s="38"/>
      <c r="C223" s="217" t="s">
        <v>304</v>
      </c>
      <c r="D223" s="217" t="s">
        <v>125</v>
      </c>
      <c r="E223" s="218" t="s">
        <v>305</v>
      </c>
      <c r="F223" s="219" t="s">
        <v>306</v>
      </c>
      <c r="G223" s="220" t="s">
        <v>186</v>
      </c>
      <c r="H223" s="221">
        <v>1.8</v>
      </c>
      <c r="I223" s="222"/>
      <c r="J223" s="223">
        <f>ROUND(I223*H223,2)</f>
        <v>0</v>
      </c>
      <c r="K223" s="219" t="s">
        <v>129</v>
      </c>
      <c r="L223" s="43"/>
      <c r="M223" s="224" t="s">
        <v>1</v>
      </c>
      <c r="N223" s="225" t="s">
        <v>41</v>
      </c>
      <c r="O223" s="90"/>
      <c r="P223" s="226">
        <f>O223*H223</f>
        <v>0</v>
      </c>
      <c r="Q223" s="226">
        <v>1.7034</v>
      </c>
      <c r="R223" s="226">
        <f>Q223*H223</f>
        <v>3.0661200000000002</v>
      </c>
      <c r="S223" s="226">
        <v>0</v>
      </c>
      <c r="T223" s="227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28" t="s">
        <v>130</v>
      </c>
      <c r="AT223" s="228" t="s">
        <v>125</v>
      </c>
      <c r="AU223" s="228" t="s">
        <v>86</v>
      </c>
      <c r="AY223" s="16" t="s">
        <v>123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16" t="s">
        <v>84</v>
      </c>
      <c r="BK223" s="229">
        <f>ROUND(I223*H223,2)</f>
        <v>0</v>
      </c>
      <c r="BL223" s="16" t="s">
        <v>130</v>
      </c>
      <c r="BM223" s="228" t="s">
        <v>307</v>
      </c>
    </row>
    <row r="224" s="13" customFormat="1">
      <c r="A224" s="13"/>
      <c r="B224" s="230"/>
      <c r="C224" s="231"/>
      <c r="D224" s="232" t="s">
        <v>132</v>
      </c>
      <c r="E224" s="233" t="s">
        <v>1</v>
      </c>
      <c r="F224" s="234" t="s">
        <v>308</v>
      </c>
      <c r="G224" s="231"/>
      <c r="H224" s="235">
        <v>1.8</v>
      </c>
      <c r="I224" s="236"/>
      <c r="J224" s="231"/>
      <c r="K224" s="231"/>
      <c r="L224" s="237"/>
      <c r="M224" s="238"/>
      <c r="N224" s="239"/>
      <c r="O224" s="239"/>
      <c r="P224" s="239"/>
      <c r="Q224" s="239"/>
      <c r="R224" s="239"/>
      <c r="S224" s="239"/>
      <c r="T224" s="24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1" t="s">
        <v>132</v>
      </c>
      <c r="AU224" s="241" t="s">
        <v>86</v>
      </c>
      <c r="AV224" s="13" t="s">
        <v>86</v>
      </c>
      <c r="AW224" s="13" t="s">
        <v>32</v>
      </c>
      <c r="AX224" s="13" t="s">
        <v>84</v>
      </c>
      <c r="AY224" s="241" t="s">
        <v>123</v>
      </c>
    </row>
    <row r="225" s="2" customFormat="1" ht="33" customHeight="1">
      <c r="A225" s="37"/>
      <c r="B225" s="38"/>
      <c r="C225" s="217" t="s">
        <v>309</v>
      </c>
      <c r="D225" s="217" t="s">
        <v>125</v>
      </c>
      <c r="E225" s="218" t="s">
        <v>310</v>
      </c>
      <c r="F225" s="219" t="s">
        <v>311</v>
      </c>
      <c r="G225" s="220" t="s">
        <v>186</v>
      </c>
      <c r="H225" s="221">
        <v>30.623999999999999</v>
      </c>
      <c r="I225" s="222"/>
      <c r="J225" s="223">
        <f>ROUND(I225*H225,2)</f>
        <v>0</v>
      </c>
      <c r="K225" s="219" t="s">
        <v>129</v>
      </c>
      <c r="L225" s="43"/>
      <c r="M225" s="224" t="s">
        <v>1</v>
      </c>
      <c r="N225" s="225" t="s">
        <v>41</v>
      </c>
      <c r="O225" s="90"/>
      <c r="P225" s="226">
        <f>O225*H225</f>
        <v>0</v>
      </c>
      <c r="Q225" s="226">
        <v>1.8907700000000001</v>
      </c>
      <c r="R225" s="226">
        <f>Q225*H225</f>
        <v>57.902940479999998</v>
      </c>
      <c r="S225" s="226">
        <v>0</v>
      </c>
      <c r="T225" s="227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8" t="s">
        <v>130</v>
      </c>
      <c r="AT225" s="228" t="s">
        <v>125</v>
      </c>
      <c r="AU225" s="228" t="s">
        <v>86</v>
      </c>
      <c r="AY225" s="16" t="s">
        <v>123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6" t="s">
        <v>84</v>
      </c>
      <c r="BK225" s="229">
        <f>ROUND(I225*H225,2)</f>
        <v>0</v>
      </c>
      <c r="BL225" s="16" t="s">
        <v>130</v>
      </c>
      <c r="BM225" s="228" t="s">
        <v>312</v>
      </c>
    </row>
    <row r="226" s="13" customFormat="1">
      <c r="A226" s="13"/>
      <c r="B226" s="230"/>
      <c r="C226" s="231"/>
      <c r="D226" s="232" t="s">
        <v>132</v>
      </c>
      <c r="E226" s="233" t="s">
        <v>1</v>
      </c>
      <c r="F226" s="234" t="s">
        <v>313</v>
      </c>
      <c r="G226" s="231"/>
      <c r="H226" s="235">
        <v>30.623999999999999</v>
      </c>
      <c r="I226" s="236"/>
      <c r="J226" s="231"/>
      <c r="K226" s="231"/>
      <c r="L226" s="237"/>
      <c r="M226" s="238"/>
      <c r="N226" s="239"/>
      <c r="O226" s="239"/>
      <c r="P226" s="239"/>
      <c r="Q226" s="239"/>
      <c r="R226" s="239"/>
      <c r="S226" s="239"/>
      <c r="T226" s="24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1" t="s">
        <v>132</v>
      </c>
      <c r="AU226" s="241" t="s">
        <v>86</v>
      </c>
      <c r="AV226" s="13" t="s">
        <v>86</v>
      </c>
      <c r="AW226" s="13" t="s">
        <v>32</v>
      </c>
      <c r="AX226" s="13" t="s">
        <v>84</v>
      </c>
      <c r="AY226" s="241" t="s">
        <v>123</v>
      </c>
    </row>
    <row r="227" s="2" customFormat="1" ht="24.15" customHeight="1">
      <c r="A227" s="37"/>
      <c r="B227" s="38"/>
      <c r="C227" s="217" t="s">
        <v>314</v>
      </c>
      <c r="D227" s="217" t="s">
        <v>125</v>
      </c>
      <c r="E227" s="218" t="s">
        <v>315</v>
      </c>
      <c r="F227" s="219" t="s">
        <v>316</v>
      </c>
      <c r="G227" s="220" t="s">
        <v>317</v>
      </c>
      <c r="H227" s="221">
        <v>9</v>
      </c>
      <c r="I227" s="222"/>
      <c r="J227" s="223">
        <f>ROUND(I227*H227,2)</f>
        <v>0</v>
      </c>
      <c r="K227" s="219" t="s">
        <v>129</v>
      </c>
      <c r="L227" s="43"/>
      <c r="M227" s="224" t="s">
        <v>1</v>
      </c>
      <c r="N227" s="225" t="s">
        <v>41</v>
      </c>
      <c r="O227" s="90"/>
      <c r="P227" s="226">
        <f>O227*H227</f>
        <v>0</v>
      </c>
      <c r="Q227" s="226">
        <v>0.087417999999999996</v>
      </c>
      <c r="R227" s="226">
        <f>Q227*H227</f>
        <v>0.78676199999999996</v>
      </c>
      <c r="S227" s="226">
        <v>0</v>
      </c>
      <c r="T227" s="227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28" t="s">
        <v>130</v>
      </c>
      <c r="AT227" s="228" t="s">
        <v>125</v>
      </c>
      <c r="AU227" s="228" t="s">
        <v>86</v>
      </c>
      <c r="AY227" s="16" t="s">
        <v>123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16" t="s">
        <v>84</v>
      </c>
      <c r="BK227" s="229">
        <f>ROUND(I227*H227,2)</f>
        <v>0</v>
      </c>
      <c r="BL227" s="16" t="s">
        <v>130</v>
      </c>
      <c r="BM227" s="228" t="s">
        <v>318</v>
      </c>
    </row>
    <row r="228" s="13" customFormat="1">
      <c r="A228" s="13"/>
      <c r="B228" s="230"/>
      <c r="C228" s="231"/>
      <c r="D228" s="232" t="s">
        <v>132</v>
      </c>
      <c r="E228" s="233" t="s">
        <v>1</v>
      </c>
      <c r="F228" s="234" t="s">
        <v>319</v>
      </c>
      <c r="G228" s="231"/>
      <c r="H228" s="235">
        <v>9</v>
      </c>
      <c r="I228" s="236"/>
      <c r="J228" s="231"/>
      <c r="K228" s="231"/>
      <c r="L228" s="237"/>
      <c r="M228" s="238"/>
      <c r="N228" s="239"/>
      <c r="O228" s="239"/>
      <c r="P228" s="239"/>
      <c r="Q228" s="239"/>
      <c r="R228" s="239"/>
      <c r="S228" s="239"/>
      <c r="T228" s="24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1" t="s">
        <v>132</v>
      </c>
      <c r="AU228" s="241" t="s">
        <v>86</v>
      </c>
      <c r="AV228" s="13" t="s">
        <v>86</v>
      </c>
      <c r="AW228" s="13" t="s">
        <v>32</v>
      </c>
      <c r="AX228" s="13" t="s">
        <v>84</v>
      </c>
      <c r="AY228" s="241" t="s">
        <v>123</v>
      </c>
    </row>
    <row r="229" s="2" customFormat="1" ht="24.15" customHeight="1">
      <c r="A229" s="37"/>
      <c r="B229" s="38"/>
      <c r="C229" s="254" t="s">
        <v>320</v>
      </c>
      <c r="D229" s="254" t="s">
        <v>246</v>
      </c>
      <c r="E229" s="255" t="s">
        <v>321</v>
      </c>
      <c r="F229" s="256" t="s">
        <v>322</v>
      </c>
      <c r="G229" s="257" t="s">
        <v>317</v>
      </c>
      <c r="H229" s="258">
        <v>3</v>
      </c>
      <c r="I229" s="259"/>
      <c r="J229" s="260">
        <f>ROUND(I229*H229,2)</f>
        <v>0</v>
      </c>
      <c r="K229" s="256" t="s">
        <v>129</v>
      </c>
      <c r="L229" s="261"/>
      <c r="M229" s="262" t="s">
        <v>1</v>
      </c>
      <c r="N229" s="263" t="s">
        <v>41</v>
      </c>
      <c r="O229" s="90"/>
      <c r="P229" s="226">
        <f>O229*H229</f>
        <v>0</v>
      </c>
      <c r="Q229" s="226">
        <v>0.068000000000000005</v>
      </c>
      <c r="R229" s="226">
        <f>Q229*H229</f>
        <v>0.20400000000000002</v>
      </c>
      <c r="S229" s="226">
        <v>0</v>
      </c>
      <c r="T229" s="227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28" t="s">
        <v>171</v>
      </c>
      <c r="AT229" s="228" t="s">
        <v>246</v>
      </c>
      <c r="AU229" s="228" t="s">
        <v>86</v>
      </c>
      <c r="AY229" s="16" t="s">
        <v>123</v>
      </c>
      <c r="BE229" s="229">
        <f>IF(N229="základní",J229,0)</f>
        <v>0</v>
      </c>
      <c r="BF229" s="229">
        <f>IF(N229="snížená",J229,0)</f>
        <v>0</v>
      </c>
      <c r="BG229" s="229">
        <f>IF(N229="zákl. přenesená",J229,0)</f>
        <v>0</v>
      </c>
      <c r="BH229" s="229">
        <f>IF(N229="sníž. přenesená",J229,0)</f>
        <v>0</v>
      </c>
      <c r="BI229" s="229">
        <f>IF(N229="nulová",J229,0)</f>
        <v>0</v>
      </c>
      <c r="BJ229" s="16" t="s">
        <v>84</v>
      </c>
      <c r="BK229" s="229">
        <f>ROUND(I229*H229,2)</f>
        <v>0</v>
      </c>
      <c r="BL229" s="16" t="s">
        <v>130</v>
      </c>
      <c r="BM229" s="228" t="s">
        <v>323</v>
      </c>
    </row>
    <row r="230" s="2" customFormat="1" ht="24.15" customHeight="1">
      <c r="A230" s="37"/>
      <c r="B230" s="38"/>
      <c r="C230" s="254" t="s">
        <v>324</v>
      </c>
      <c r="D230" s="254" t="s">
        <v>246</v>
      </c>
      <c r="E230" s="255" t="s">
        <v>325</v>
      </c>
      <c r="F230" s="256" t="s">
        <v>326</v>
      </c>
      <c r="G230" s="257" t="s">
        <v>317</v>
      </c>
      <c r="H230" s="258">
        <v>1</v>
      </c>
      <c r="I230" s="259"/>
      <c r="J230" s="260">
        <f>ROUND(I230*H230,2)</f>
        <v>0</v>
      </c>
      <c r="K230" s="256" t="s">
        <v>129</v>
      </c>
      <c r="L230" s="261"/>
      <c r="M230" s="262" t="s">
        <v>1</v>
      </c>
      <c r="N230" s="263" t="s">
        <v>41</v>
      </c>
      <c r="O230" s="90"/>
      <c r="P230" s="226">
        <f>O230*H230</f>
        <v>0</v>
      </c>
      <c r="Q230" s="226">
        <v>0.050999999999999997</v>
      </c>
      <c r="R230" s="226">
        <f>Q230*H230</f>
        <v>0.050999999999999997</v>
      </c>
      <c r="S230" s="226">
        <v>0</v>
      </c>
      <c r="T230" s="227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28" t="s">
        <v>171</v>
      </c>
      <c r="AT230" s="228" t="s">
        <v>246</v>
      </c>
      <c r="AU230" s="228" t="s">
        <v>86</v>
      </c>
      <c r="AY230" s="16" t="s">
        <v>123</v>
      </c>
      <c r="BE230" s="229">
        <f>IF(N230="základní",J230,0)</f>
        <v>0</v>
      </c>
      <c r="BF230" s="229">
        <f>IF(N230="snížená",J230,0)</f>
        <v>0</v>
      </c>
      <c r="BG230" s="229">
        <f>IF(N230="zákl. přenesená",J230,0)</f>
        <v>0</v>
      </c>
      <c r="BH230" s="229">
        <f>IF(N230="sníž. přenesená",J230,0)</f>
        <v>0</v>
      </c>
      <c r="BI230" s="229">
        <f>IF(N230="nulová",J230,0)</f>
        <v>0</v>
      </c>
      <c r="BJ230" s="16" t="s">
        <v>84</v>
      </c>
      <c r="BK230" s="229">
        <f>ROUND(I230*H230,2)</f>
        <v>0</v>
      </c>
      <c r="BL230" s="16" t="s">
        <v>130</v>
      </c>
      <c r="BM230" s="228" t="s">
        <v>327</v>
      </c>
    </row>
    <row r="231" s="2" customFormat="1" ht="24.15" customHeight="1">
      <c r="A231" s="37"/>
      <c r="B231" s="38"/>
      <c r="C231" s="254" t="s">
        <v>328</v>
      </c>
      <c r="D231" s="254" t="s">
        <v>246</v>
      </c>
      <c r="E231" s="255" t="s">
        <v>329</v>
      </c>
      <c r="F231" s="256" t="s">
        <v>330</v>
      </c>
      <c r="G231" s="257" t="s">
        <v>317</v>
      </c>
      <c r="H231" s="258">
        <v>5</v>
      </c>
      <c r="I231" s="259"/>
      <c r="J231" s="260">
        <f>ROUND(I231*H231,2)</f>
        <v>0</v>
      </c>
      <c r="K231" s="256" t="s">
        <v>129</v>
      </c>
      <c r="L231" s="261"/>
      <c r="M231" s="262" t="s">
        <v>1</v>
      </c>
      <c r="N231" s="263" t="s">
        <v>41</v>
      </c>
      <c r="O231" s="90"/>
      <c r="P231" s="226">
        <f>O231*H231</f>
        <v>0</v>
      </c>
      <c r="Q231" s="226">
        <v>0.040000000000000001</v>
      </c>
      <c r="R231" s="226">
        <f>Q231*H231</f>
        <v>0.20000000000000001</v>
      </c>
      <c r="S231" s="226">
        <v>0</v>
      </c>
      <c r="T231" s="227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28" t="s">
        <v>171</v>
      </c>
      <c r="AT231" s="228" t="s">
        <v>246</v>
      </c>
      <c r="AU231" s="228" t="s">
        <v>86</v>
      </c>
      <c r="AY231" s="16" t="s">
        <v>123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6" t="s">
        <v>84</v>
      </c>
      <c r="BK231" s="229">
        <f>ROUND(I231*H231,2)</f>
        <v>0</v>
      </c>
      <c r="BL231" s="16" t="s">
        <v>130</v>
      </c>
      <c r="BM231" s="228" t="s">
        <v>331</v>
      </c>
    </row>
    <row r="232" s="2" customFormat="1" ht="33" customHeight="1">
      <c r="A232" s="37"/>
      <c r="B232" s="38"/>
      <c r="C232" s="217" t="s">
        <v>332</v>
      </c>
      <c r="D232" s="217" t="s">
        <v>125</v>
      </c>
      <c r="E232" s="218" t="s">
        <v>333</v>
      </c>
      <c r="F232" s="219" t="s">
        <v>334</v>
      </c>
      <c r="G232" s="220" t="s">
        <v>317</v>
      </c>
      <c r="H232" s="221">
        <v>2</v>
      </c>
      <c r="I232" s="222"/>
      <c r="J232" s="223">
        <f>ROUND(I232*H232,2)</f>
        <v>0</v>
      </c>
      <c r="K232" s="219" t="s">
        <v>129</v>
      </c>
      <c r="L232" s="43"/>
      <c r="M232" s="224" t="s">
        <v>1</v>
      </c>
      <c r="N232" s="225" t="s">
        <v>41</v>
      </c>
      <c r="O232" s="90"/>
      <c r="P232" s="226">
        <f>O232*H232</f>
        <v>0</v>
      </c>
      <c r="Q232" s="226">
        <v>0.087417999999999996</v>
      </c>
      <c r="R232" s="226">
        <f>Q232*H232</f>
        <v>0.17483599999999999</v>
      </c>
      <c r="S232" s="226">
        <v>0</v>
      </c>
      <c r="T232" s="227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28" t="s">
        <v>130</v>
      </c>
      <c r="AT232" s="228" t="s">
        <v>125</v>
      </c>
      <c r="AU232" s="228" t="s">
        <v>86</v>
      </c>
      <c r="AY232" s="16" t="s">
        <v>123</v>
      </c>
      <c r="BE232" s="229">
        <f>IF(N232="základní",J232,0)</f>
        <v>0</v>
      </c>
      <c r="BF232" s="229">
        <f>IF(N232="snížená",J232,0)</f>
        <v>0</v>
      </c>
      <c r="BG232" s="229">
        <f>IF(N232="zákl. přenesená",J232,0)</f>
        <v>0</v>
      </c>
      <c r="BH232" s="229">
        <f>IF(N232="sníž. přenesená",J232,0)</f>
        <v>0</v>
      </c>
      <c r="BI232" s="229">
        <f>IF(N232="nulová",J232,0)</f>
        <v>0</v>
      </c>
      <c r="BJ232" s="16" t="s">
        <v>84</v>
      </c>
      <c r="BK232" s="229">
        <f>ROUND(I232*H232,2)</f>
        <v>0</v>
      </c>
      <c r="BL232" s="16" t="s">
        <v>130</v>
      </c>
      <c r="BM232" s="228" t="s">
        <v>335</v>
      </c>
    </row>
    <row r="233" s="2" customFormat="1" ht="24.15" customHeight="1">
      <c r="A233" s="37"/>
      <c r="B233" s="38"/>
      <c r="C233" s="254" t="s">
        <v>336</v>
      </c>
      <c r="D233" s="254" t="s">
        <v>246</v>
      </c>
      <c r="E233" s="255" t="s">
        <v>337</v>
      </c>
      <c r="F233" s="256" t="s">
        <v>338</v>
      </c>
      <c r="G233" s="257" t="s">
        <v>317</v>
      </c>
      <c r="H233" s="258">
        <v>2</v>
      </c>
      <c r="I233" s="259"/>
      <c r="J233" s="260">
        <f>ROUND(I233*H233,2)</f>
        <v>0</v>
      </c>
      <c r="K233" s="256" t="s">
        <v>129</v>
      </c>
      <c r="L233" s="261"/>
      <c r="M233" s="262" t="s">
        <v>1</v>
      </c>
      <c r="N233" s="263" t="s">
        <v>41</v>
      </c>
      <c r="O233" s="90"/>
      <c r="P233" s="226">
        <f>O233*H233</f>
        <v>0</v>
      </c>
      <c r="Q233" s="226">
        <v>0.081000000000000003</v>
      </c>
      <c r="R233" s="226">
        <f>Q233*H233</f>
        <v>0.16200000000000001</v>
      </c>
      <c r="S233" s="226">
        <v>0</v>
      </c>
      <c r="T233" s="227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28" t="s">
        <v>171</v>
      </c>
      <c r="AT233" s="228" t="s">
        <v>246</v>
      </c>
      <c r="AU233" s="228" t="s">
        <v>86</v>
      </c>
      <c r="AY233" s="16" t="s">
        <v>123</v>
      </c>
      <c r="BE233" s="229">
        <f>IF(N233="základní",J233,0)</f>
        <v>0</v>
      </c>
      <c r="BF233" s="229">
        <f>IF(N233="snížená",J233,0)</f>
        <v>0</v>
      </c>
      <c r="BG233" s="229">
        <f>IF(N233="zákl. přenesená",J233,0)</f>
        <v>0</v>
      </c>
      <c r="BH233" s="229">
        <f>IF(N233="sníž. přenesená",J233,0)</f>
        <v>0</v>
      </c>
      <c r="BI233" s="229">
        <f>IF(N233="nulová",J233,0)</f>
        <v>0</v>
      </c>
      <c r="BJ233" s="16" t="s">
        <v>84</v>
      </c>
      <c r="BK233" s="229">
        <f>ROUND(I233*H233,2)</f>
        <v>0</v>
      </c>
      <c r="BL233" s="16" t="s">
        <v>130</v>
      </c>
      <c r="BM233" s="228" t="s">
        <v>339</v>
      </c>
    </row>
    <row r="234" s="2" customFormat="1" ht="49.05" customHeight="1">
      <c r="A234" s="37"/>
      <c r="B234" s="38"/>
      <c r="C234" s="217" t="s">
        <v>340</v>
      </c>
      <c r="D234" s="217" t="s">
        <v>125</v>
      </c>
      <c r="E234" s="218" t="s">
        <v>341</v>
      </c>
      <c r="F234" s="219" t="s">
        <v>342</v>
      </c>
      <c r="G234" s="220" t="s">
        <v>186</v>
      </c>
      <c r="H234" s="221">
        <v>1.8</v>
      </c>
      <c r="I234" s="222"/>
      <c r="J234" s="223">
        <f>ROUND(I234*H234,2)</f>
        <v>0</v>
      </c>
      <c r="K234" s="219" t="s">
        <v>129</v>
      </c>
      <c r="L234" s="43"/>
      <c r="M234" s="224" t="s">
        <v>1</v>
      </c>
      <c r="N234" s="225" t="s">
        <v>41</v>
      </c>
      <c r="O234" s="90"/>
      <c r="P234" s="226">
        <f>O234*H234</f>
        <v>0</v>
      </c>
      <c r="Q234" s="226">
        <v>2.3010199999999998</v>
      </c>
      <c r="R234" s="226">
        <f>Q234*H234</f>
        <v>4.1418359999999996</v>
      </c>
      <c r="S234" s="226">
        <v>0</v>
      </c>
      <c r="T234" s="227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28" t="s">
        <v>130</v>
      </c>
      <c r="AT234" s="228" t="s">
        <v>125</v>
      </c>
      <c r="AU234" s="228" t="s">
        <v>86</v>
      </c>
      <c r="AY234" s="16" t="s">
        <v>123</v>
      </c>
      <c r="BE234" s="229">
        <f>IF(N234="základní",J234,0)</f>
        <v>0</v>
      </c>
      <c r="BF234" s="229">
        <f>IF(N234="snížená",J234,0)</f>
        <v>0</v>
      </c>
      <c r="BG234" s="229">
        <f>IF(N234="zákl. přenesená",J234,0)</f>
        <v>0</v>
      </c>
      <c r="BH234" s="229">
        <f>IF(N234="sníž. přenesená",J234,0)</f>
        <v>0</v>
      </c>
      <c r="BI234" s="229">
        <f>IF(N234="nulová",J234,0)</f>
        <v>0</v>
      </c>
      <c r="BJ234" s="16" t="s">
        <v>84</v>
      </c>
      <c r="BK234" s="229">
        <f>ROUND(I234*H234,2)</f>
        <v>0</v>
      </c>
      <c r="BL234" s="16" t="s">
        <v>130</v>
      </c>
      <c r="BM234" s="228" t="s">
        <v>343</v>
      </c>
    </row>
    <row r="235" s="13" customFormat="1">
      <c r="A235" s="13"/>
      <c r="B235" s="230"/>
      <c r="C235" s="231"/>
      <c r="D235" s="232" t="s">
        <v>132</v>
      </c>
      <c r="E235" s="233" t="s">
        <v>1</v>
      </c>
      <c r="F235" s="234" t="s">
        <v>308</v>
      </c>
      <c r="G235" s="231"/>
      <c r="H235" s="235">
        <v>1.8</v>
      </c>
      <c r="I235" s="236"/>
      <c r="J235" s="231"/>
      <c r="K235" s="231"/>
      <c r="L235" s="237"/>
      <c r="M235" s="238"/>
      <c r="N235" s="239"/>
      <c r="O235" s="239"/>
      <c r="P235" s="239"/>
      <c r="Q235" s="239"/>
      <c r="R235" s="239"/>
      <c r="S235" s="239"/>
      <c r="T235" s="24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1" t="s">
        <v>132</v>
      </c>
      <c r="AU235" s="241" t="s">
        <v>86</v>
      </c>
      <c r="AV235" s="13" t="s">
        <v>86</v>
      </c>
      <c r="AW235" s="13" t="s">
        <v>32</v>
      </c>
      <c r="AX235" s="13" t="s">
        <v>84</v>
      </c>
      <c r="AY235" s="241" t="s">
        <v>123</v>
      </c>
    </row>
    <row r="236" s="2" customFormat="1" ht="44.25" customHeight="1">
      <c r="A236" s="37"/>
      <c r="B236" s="38"/>
      <c r="C236" s="217" t="s">
        <v>344</v>
      </c>
      <c r="D236" s="217" t="s">
        <v>125</v>
      </c>
      <c r="E236" s="218" t="s">
        <v>345</v>
      </c>
      <c r="F236" s="219" t="s">
        <v>346</v>
      </c>
      <c r="G236" s="220" t="s">
        <v>186</v>
      </c>
      <c r="H236" s="221">
        <v>2</v>
      </c>
      <c r="I236" s="222"/>
      <c r="J236" s="223">
        <f>ROUND(I236*H236,2)</f>
        <v>0</v>
      </c>
      <c r="K236" s="219" t="s">
        <v>129</v>
      </c>
      <c r="L236" s="43"/>
      <c r="M236" s="224" t="s">
        <v>1</v>
      </c>
      <c r="N236" s="225" t="s">
        <v>41</v>
      </c>
      <c r="O236" s="90"/>
      <c r="P236" s="226">
        <f>O236*H236</f>
        <v>0</v>
      </c>
      <c r="Q236" s="226">
        <v>2.3010199999999998</v>
      </c>
      <c r="R236" s="226">
        <f>Q236*H236</f>
        <v>4.6020399999999997</v>
      </c>
      <c r="S236" s="226">
        <v>0</v>
      </c>
      <c r="T236" s="227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28" t="s">
        <v>130</v>
      </c>
      <c r="AT236" s="228" t="s">
        <v>125</v>
      </c>
      <c r="AU236" s="228" t="s">
        <v>86</v>
      </c>
      <c r="AY236" s="16" t="s">
        <v>123</v>
      </c>
      <c r="BE236" s="229">
        <f>IF(N236="základní",J236,0)</f>
        <v>0</v>
      </c>
      <c r="BF236" s="229">
        <f>IF(N236="snížená",J236,0)</f>
        <v>0</v>
      </c>
      <c r="BG236" s="229">
        <f>IF(N236="zákl. přenesená",J236,0)</f>
        <v>0</v>
      </c>
      <c r="BH236" s="229">
        <f>IF(N236="sníž. přenesená",J236,0)</f>
        <v>0</v>
      </c>
      <c r="BI236" s="229">
        <f>IF(N236="nulová",J236,0)</f>
        <v>0</v>
      </c>
      <c r="BJ236" s="16" t="s">
        <v>84</v>
      </c>
      <c r="BK236" s="229">
        <f>ROUND(I236*H236,2)</f>
        <v>0</v>
      </c>
      <c r="BL236" s="16" t="s">
        <v>130</v>
      </c>
      <c r="BM236" s="228" t="s">
        <v>347</v>
      </c>
    </row>
    <row r="237" s="13" customFormat="1">
      <c r="A237" s="13"/>
      <c r="B237" s="230"/>
      <c r="C237" s="231"/>
      <c r="D237" s="232" t="s">
        <v>132</v>
      </c>
      <c r="E237" s="233" t="s">
        <v>1</v>
      </c>
      <c r="F237" s="234" t="s">
        <v>348</v>
      </c>
      <c r="G237" s="231"/>
      <c r="H237" s="235">
        <v>2</v>
      </c>
      <c r="I237" s="236"/>
      <c r="J237" s="231"/>
      <c r="K237" s="231"/>
      <c r="L237" s="237"/>
      <c r="M237" s="238"/>
      <c r="N237" s="239"/>
      <c r="O237" s="239"/>
      <c r="P237" s="239"/>
      <c r="Q237" s="239"/>
      <c r="R237" s="239"/>
      <c r="S237" s="239"/>
      <c r="T237" s="240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1" t="s">
        <v>132</v>
      </c>
      <c r="AU237" s="241" t="s">
        <v>86</v>
      </c>
      <c r="AV237" s="13" t="s">
        <v>86</v>
      </c>
      <c r="AW237" s="13" t="s">
        <v>32</v>
      </c>
      <c r="AX237" s="13" t="s">
        <v>84</v>
      </c>
      <c r="AY237" s="241" t="s">
        <v>123</v>
      </c>
    </row>
    <row r="238" s="12" customFormat="1" ht="22.8" customHeight="1">
      <c r="A238" s="12"/>
      <c r="B238" s="201"/>
      <c r="C238" s="202"/>
      <c r="D238" s="203" t="s">
        <v>75</v>
      </c>
      <c r="E238" s="215" t="s">
        <v>155</v>
      </c>
      <c r="F238" s="215" t="s">
        <v>349</v>
      </c>
      <c r="G238" s="202"/>
      <c r="H238" s="202"/>
      <c r="I238" s="205"/>
      <c r="J238" s="216">
        <f>BK238</f>
        <v>0</v>
      </c>
      <c r="K238" s="202"/>
      <c r="L238" s="207"/>
      <c r="M238" s="208"/>
      <c r="N238" s="209"/>
      <c r="O238" s="209"/>
      <c r="P238" s="210">
        <f>SUM(P239:P269)</f>
        <v>0</v>
      </c>
      <c r="Q238" s="209"/>
      <c r="R238" s="210">
        <f>SUM(R239:R269)</f>
        <v>485.11316227999998</v>
      </c>
      <c r="S238" s="209"/>
      <c r="T238" s="211">
        <f>SUM(T239:T269)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12" t="s">
        <v>84</v>
      </c>
      <c r="AT238" s="213" t="s">
        <v>75</v>
      </c>
      <c r="AU238" s="213" t="s">
        <v>84</v>
      </c>
      <c r="AY238" s="212" t="s">
        <v>123</v>
      </c>
      <c r="BK238" s="214">
        <f>SUM(BK239:BK269)</f>
        <v>0</v>
      </c>
    </row>
    <row r="239" s="2" customFormat="1" ht="33" customHeight="1">
      <c r="A239" s="37"/>
      <c r="B239" s="38"/>
      <c r="C239" s="217" t="s">
        <v>350</v>
      </c>
      <c r="D239" s="217" t="s">
        <v>125</v>
      </c>
      <c r="E239" s="218" t="s">
        <v>351</v>
      </c>
      <c r="F239" s="219" t="s">
        <v>352</v>
      </c>
      <c r="G239" s="220" t="s">
        <v>128</v>
      </c>
      <c r="H239" s="221">
        <v>315.73000000000002</v>
      </c>
      <c r="I239" s="222"/>
      <c r="J239" s="223">
        <f>ROUND(I239*H239,2)</f>
        <v>0</v>
      </c>
      <c r="K239" s="219" t="s">
        <v>129</v>
      </c>
      <c r="L239" s="43"/>
      <c r="M239" s="224" t="s">
        <v>1</v>
      </c>
      <c r="N239" s="225" t="s">
        <v>41</v>
      </c>
      <c r="O239" s="90"/>
      <c r="P239" s="226">
        <f>O239*H239</f>
        <v>0</v>
      </c>
      <c r="Q239" s="226">
        <v>0.46000000000000002</v>
      </c>
      <c r="R239" s="226">
        <f>Q239*H239</f>
        <v>145.23580000000001</v>
      </c>
      <c r="S239" s="226">
        <v>0</v>
      </c>
      <c r="T239" s="227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28" t="s">
        <v>130</v>
      </c>
      <c r="AT239" s="228" t="s">
        <v>125</v>
      </c>
      <c r="AU239" s="228" t="s">
        <v>86</v>
      </c>
      <c r="AY239" s="16" t="s">
        <v>123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16" t="s">
        <v>84</v>
      </c>
      <c r="BK239" s="229">
        <f>ROUND(I239*H239,2)</f>
        <v>0</v>
      </c>
      <c r="BL239" s="16" t="s">
        <v>130</v>
      </c>
      <c r="BM239" s="228" t="s">
        <v>353</v>
      </c>
    </row>
    <row r="240" s="13" customFormat="1">
      <c r="A240" s="13"/>
      <c r="B240" s="230"/>
      <c r="C240" s="231"/>
      <c r="D240" s="232" t="s">
        <v>132</v>
      </c>
      <c r="E240" s="233" t="s">
        <v>1</v>
      </c>
      <c r="F240" s="234" t="s">
        <v>140</v>
      </c>
      <c r="G240" s="231"/>
      <c r="H240" s="235">
        <v>268.39999999999998</v>
      </c>
      <c r="I240" s="236"/>
      <c r="J240" s="231"/>
      <c r="K240" s="231"/>
      <c r="L240" s="237"/>
      <c r="M240" s="238"/>
      <c r="N240" s="239"/>
      <c r="O240" s="239"/>
      <c r="P240" s="239"/>
      <c r="Q240" s="239"/>
      <c r="R240" s="239"/>
      <c r="S240" s="239"/>
      <c r="T240" s="240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1" t="s">
        <v>132</v>
      </c>
      <c r="AU240" s="241" t="s">
        <v>86</v>
      </c>
      <c r="AV240" s="13" t="s">
        <v>86</v>
      </c>
      <c r="AW240" s="13" t="s">
        <v>32</v>
      </c>
      <c r="AX240" s="13" t="s">
        <v>76</v>
      </c>
      <c r="AY240" s="241" t="s">
        <v>123</v>
      </c>
    </row>
    <row r="241" s="13" customFormat="1">
      <c r="A241" s="13"/>
      <c r="B241" s="230"/>
      <c r="C241" s="231"/>
      <c r="D241" s="232" t="s">
        <v>132</v>
      </c>
      <c r="E241" s="233" t="s">
        <v>1</v>
      </c>
      <c r="F241" s="234" t="s">
        <v>154</v>
      </c>
      <c r="G241" s="231"/>
      <c r="H241" s="235">
        <v>27.5</v>
      </c>
      <c r="I241" s="236"/>
      <c r="J241" s="231"/>
      <c r="K241" s="231"/>
      <c r="L241" s="237"/>
      <c r="M241" s="238"/>
      <c r="N241" s="239"/>
      <c r="O241" s="239"/>
      <c r="P241" s="239"/>
      <c r="Q241" s="239"/>
      <c r="R241" s="239"/>
      <c r="S241" s="239"/>
      <c r="T241" s="240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1" t="s">
        <v>132</v>
      </c>
      <c r="AU241" s="241" t="s">
        <v>86</v>
      </c>
      <c r="AV241" s="13" t="s">
        <v>86</v>
      </c>
      <c r="AW241" s="13" t="s">
        <v>32</v>
      </c>
      <c r="AX241" s="13" t="s">
        <v>76</v>
      </c>
      <c r="AY241" s="241" t="s">
        <v>123</v>
      </c>
    </row>
    <row r="242" s="13" customFormat="1">
      <c r="A242" s="13"/>
      <c r="B242" s="230"/>
      <c r="C242" s="231"/>
      <c r="D242" s="232" t="s">
        <v>132</v>
      </c>
      <c r="E242" s="233" t="s">
        <v>1</v>
      </c>
      <c r="F242" s="234" t="s">
        <v>142</v>
      </c>
      <c r="G242" s="231"/>
      <c r="H242" s="235">
        <v>4.7300000000000004</v>
      </c>
      <c r="I242" s="236"/>
      <c r="J242" s="231"/>
      <c r="K242" s="231"/>
      <c r="L242" s="237"/>
      <c r="M242" s="238"/>
      <c r="N242" s="239"/>
      <c r="O242" s="239"/>
      <c r="P242" s="239"/>
      <c r="Q242" s="239"/>
      <c r="R242" s="239"/>
      <c r="S242" s="239"/>
      <c r="T242" s="24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1" t="s">
        <v>132</v>
      </c>
      <c r="AU242" s="241" t="s">
        <v>86</v>
      </c>
      <c r="AV242" s="13" t="s">
        <v>86</v>
      </c>
      <c r="AW242" s="13" t="s">
        <v>32</v>
      </c>
      <c r="AX242" s="13" t="s">
        <v>76</v>
      </c>
      <c r="AY242" s="241" t="s">
        <v>123</v>
      </c>
    </row>
    <row r="243" s="13" customFormat="1">
      <c r="A243" s="13"/>
      <c r="B243" s="230"/>
      <c r="C243" s="231"/>
      <c r="D243" s="232" t="s">
        <v>132</v>
      </c>
      <c r="E243" s="233" t="s">
        <v>1</v>
      </c>
      <c r="F243" s="234" t="s">
        <v>143</v>
      </c>
      <c r="G243" s="231"/>
      <c r="H243" s="235">
        <v>3.8500000000000001</v>
      </c>
      <c r="I243" s="236"/>
      <c r="J243" s="231"/>
      <c r="K243" s="231"/>
      <c r="L243" s="237"/>
      <c r="M243" s="238"/>
      <c r="N243" s="239"/>
      <c r="O243" s="239"/>
      <c r="P243" s="239"/>
      <c r="Q243" s="239"/>
      <c r="R243" s="239"/>
      <c r="S243" s="239"/>
      <c r="T243" s="240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1" t="s">
        <v>132</v>
      </c>
      <c r="AU243" s="241" t="s">
        <v>86</v>
      </c>
      <c r="AV243" s="13" t="s">
        <v>86</v>
      </c>
      <c r="AW243" s="13" t="s">
        <v>32</v>
      </c>
      <c r="AX243" s="13" t="s">
        <v>76</v>
      </c>
      <c r="AY243" s="241" t="s">
        <v>123</v>
      </c>
    </row>
    <row r="244" s="13" customFormat="1">
      <c r="A244" s="13"/>
      <c r="B244" s="230"/>
      <c r="C244" s="231"/>
      <c r="D244" s="232" t="s">
        <v>132</v>
      </c>
      <c r="E244" s="233" t="s">
        <v>1</v>
      </c>
      <c r="F244" s="234" t="s">
        <v>144</v>
      </c>
      <c r="G244" s="231"/>
      <c r="H244" s="235">
        <v>9</v>
      </c>
      <c r="I244" s="236"/>
      <c r="J244" s="231"/>
      <c r="K244" s="231"/>
      <c r="L244" s="237"/>
      <c r="M244" s="238"/>
      <c r="N244" s="239"/>
      <c r="O244" s="239"/>
      <c r="P244" s="239"/>
      <c r="Q244" s="239"/>
      <c r="R244" s="239"/>
      <c r="S244" s="239"/>
      <c r="T244" s="240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1" t="s">
        <v>132</v>
      </c>
      <c r="AU244" s="241" t="s">
        <v>86</v>
      </c>
      <c r="AV244" s="13" t="s">
        <v>86</v>
      </c>
      <c r="AW244" s="13" t="s">
        <v>32</v>
      </c>
      <c r="AX244" s="13" t="s">
        <v>76</v>
      </c>
      <c r="AY244" s="241" t="s">
        <v>123</v>
      </c>
    </row>
    <row r="245" s="13" customFormat="1">
      <c r="A245" s="13"/>
      <c r="B245" s="230"/>
      <c r="C245" s="231"/>
      <c r="D245" s="232" t="s">
        <v>132</v>
      </c>
      <c r="E245" s="233" t="s">
        <v>1</v>
      </c>
      <c r="F245" s="234" t="s">
        <v>354</v>
      </c>
      <c r="G245" s="231"/>
      <c r="H245" s="235">
        <v>2.25</v>
      </c>
      <c r="I245" s="236"/>
      <c r="J245" s="231"/>
      <c r="K245" s="231"/>
      <c r="L245" s="237"/>
      <c r="M245" s="238"/>
      <c r="N245" s="239"/>
      <c r="O245" s="239"/>
      <c r="P245" s="239"/>
      <c r="Q245" s="239"/>
      <c r="R245" s="239"/>
      <c r="S245" s="239"/>
      <c r="T245" s="240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1" t="s">
        <v>132</v>
      </c>
      <c r="AU245" s="241" t="s">
        <v>86</v>
      </c>
      <c r="AV245" s="13" t="s">
        <v>86</v>
      </c>
      <c r="AW245" s="13" t="s">
        <v>32</v>
      </c>
      <c r="AX245" s="13" t="s">
        <v>76</v>
      </c>
      <c r="AY245" s="241" t="s">
        <v>123</v>
      </c>
    </row>
    <row r="246" s="14" customFormat="1">
      <c r="A246" s="14"/>
      <c r="B246" s="242"/>
      <c r="C246" s="243"/>
      <c r="D246" s="232" t="s">
        <v>132</v>
      </c>
      <c r="E246" s="244" t="s">
        <v>1</v>
      </c>
      <c r="F246" s="245" t="s">
        <v>136</v>
      </c>
      <c r="G246" s="243"/>
      <c r="H246" s="246">
        <v>315.73000000000002</v>
      </c>
      <c r="I246" s="247"/>
      <c r="J246" s="243"/>
      <c r="K246" s="243"/>
      <c r="L246" s="248"/>
      <c r="M246" s="249"/>
      <c r="N246" s="250"/>
      <c r="O246" s="250"/>
      <c r="P246" s="250"/>
      <c r="Q246" s="250"/>
      <c r="R246" s="250"/>
      <c r="S246" s="250"/>
      <c r="T246" s="251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2" t="s">
        <v>132</v>
      </c>
      <c r="AU246" s="252" t="s">
        <v>86</v>
      </c>
      <c r="AV246" s="14" t="s">
        <v>130</v>
      </c>
      <c r="AW246" s="14" t="s">
        <v>32</v>
      </c>
      <c r="AX246" s="14" t="s">
        <v>84</v>
      </c>
      <c r="AY246" s="252" t="s">
        <v>123</v>
      </c>
    </row>
    <row r="247" s="2" customFormat="1" ht="33" customHeight="1">
      <c r="A247" s="37"/>
      <c r="B247" s="38"/>
      <c r="C247" s="217" t="s">
        <v>355</v>
      </c>
      <c r="D247" s="217" t="s">
        <v>125</v>
      </c>
      <c r="E247" s="218" t="s">
        <v>356</v>
      </c>
      <c r="F247" s="219" t="s">
        <v>357</v>
      </c>
      <c r="G247" s="220" t="s">
        <v>128</v>
      </c>
      <c r="H247" s="221">
        <v>268.39999999999998</v>
      </c>
      <c r="I247" s="222"/>
      <c r="J247" s="223">
        <f>ROUND(I247*H247,2)</f>
        <v>0</v>
      </c>
      <c r="K247" s="219" t="s">
        <v>129</v>
      </c>
      <c r="L247" s="43"/>
      <c r="M247" s="224" t="s">
        <v>1</v>
      </c>
      <c r="N247" s="225" t="s">
        <v>41</v>
      </c>
      <c r="O247" s="90"/>
      <c r="P247" s="226">
        <f>O247*H247</f>
        <v>0</v>
      </c>
      <c r="Q247" s="226">
        <v>0.55200000000000005</v>
      </c>
      <c r="R247" s="226">
        <f>Q247*H247</f>
        <v>148.1568</v>
      </c>
      <c r="S247" s="226">
        <v>0</v>
      </c>
      <c r="T247" s="227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28" t="s">
        <v>130</v>
      </c>
      <c r="AT247" s="228" t="s">
        <v>125</v>
      </c>
      <c r="AU247" s="228" t="s">
        <v>86</v>
      </c>
      <c r="AY247" s="16" t="s">
        <v>123</v>
      </c>
      <c r="BE247" s="229">
        <f>IF(N247="základní",J247,0)</f>
        <v>0</v>
      </c>
      <c r="BF247" s="229">
        <f>IF(N247="snížená",J247,0)</f>
        <v>0</v>
      </c>
      <c r="BG247" s="229">
        <f>IF(N247="zákl. přenesená",J247,0)</f>
        <v>0</v>
      </c>
      <c r="BH247" s="229">
        <f>IF(N247="sníž. přenesená",J247,0)</f>
        <v>0</v>
      </c>
      <c r="BI247" s="229">
        <f>IF(N247="nulová",J247,0)</f>
        <v>0</v>
      </c>
      <c r="BJ247" s="16" t="s">
        <v>84</v>
      </c>
      <c r="BK247" s="229">
        <f>ROUND(I247*H247,2)</f>
        <v>0</v>
      </c>
      <c r="BL247" s="16" t="s">
        <v>130</v>
      </c>
      <c r="BM247" s="228" t="s">
        <v>358</v>
      </c>
    </row>
    <row r="248" s="13" customFormat="1">
      <c r="A248" s="13"/>
      <c r="B248" s="230"/>
      <c r="C248" s="231"/>
      <c r="D248" s="232" t="s">
        <v>132</v>
      </c>
      <c r="E248" s="233" t="s">
        <v>1</v>
      </c>
      <c r="F248" s="234" t="s">
        <v>150</v>
      </c>
      <c r="G248" s="231"/>
      <c r="H248" s="235">
        <v>268.39999999999998</v>
      </c>
      <c r="I248" s="236"/>
      <c r="J248" s="231"/>
      <c r="K248" s="231"/>
      <c r="L248" s="237"/>
      <c r="M248" s="238"/>
      <c r="N248" s="239"/>
      <c r="O248" s="239"/>
      <c r="P248" s="239"/>
      <c r="Q248" s="239"/>
      <c r="R248" s="239"/>
      <c r="S248" s="239"/>
      <c r="T248" s="24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1" t="s">
        <v>132</v>
      </c>
      <c r="AU248" s="241" t="s">
        <v>86</v>
      </c>
      <c r="AV248" s="13" t="s">
        <v>86</v>
      </c>
      <c r="AW248" s="13" t="s">
        <v>32</v>
      </c>
      <c r="AX248" s="13" t="s">
        <v>84</v>
      </c>
      <c r="AY248" s="241" t="s">
        <v>123</v>
      </c>
    </row>
    <row r="249" s="2" customFormat="1" ht="49.05" customHeight="1">
      <c r="A249" s="37"/>
      <c r="B249" s="38"/>
      <c r="C249" s="217" t="s">
        <v>359</v>
      </c>
      <c r="D249" s="217" t="s">
        <v>125</v>
      </c>
      <c r="E249" s="218" t="s">
        <v>360</v>
      </c>
      <c r="F249" s="219" t="s">
        <v>361</v>
      </c>
      <c r="G249" s="220" t="s">
        <v>128</v>
      </c>
      <c r="H249" s="221">
        <v>268.39999999999998</v>
      </c>
      <c r="I249" s="222"/>
      <c r="J249" s="223">
        <f>ROUND(I249*H249,2)</f>
        <v>0</v>
      </c>
      <c r="K249" s="219" t="s">
        <v>129</v>
      </c>
      <c r="L249" s="43"/>
      <c r="M249" s="224" t="s">
        <v>1</v>
      </c>
      <c r="N249" s="225" t="s">
        <v>41</v>
      </c>
      <c r="O249" s="90"/>
      <c r="P249" s="226">
        <f>O249*H249</f>
        <v>0</v>
      </c>
      <c r="Q249" s="226">
        <v>0.18462999999999999</v>
      </c>
      <c r="R249" s="226">
        <f>Q249*H249</f>
        <v>49.554691999999996</v>
      </c>
      <c r="S249" s="226">
        <v>0</v>
      </c>
      <c r="T249" s="227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28" t="s">
        <v>130</v>
      </c>
      <c r="AT249" s="228" t="s">
        <v>125</v>
      </c>
      <c r="AU249" s="228" t="s">
        <v>86</v>
      </c>
      <c r="AY249" s="16" t="s">
        <v>123</v>
      </c>
      <c r="BE249" s="229">
        <f>IF(N249="základní",J249,0)</f>
        <v>0</v>
      </c>
      <c r="BF249" s="229">
        <f>IF(N249="snížená",J249,0)</f>
        <v>0</v>
      </c>
      <c r="BG249" s="229">
        <f>IF(N249="zákl. přenesená",J249,0)</f>
        <v>0</v>
      </c>
      <c r="BH249" s="229">
        <f>IF(N249="sníž. přenesená",J249,0)</f>
        <v>0</v>
      </c>
      <c r="BI249" s="229">
        <f>IF(N249="nulová",J249,0)</f>
        <v>0</v>
      </c>
      <c r="BJ249" s="16" t="s">
        <v>84</v>
      </c>
      <c r="BK249" s="229">
        <f>ROUND(I249*H249,2)</f>
        <v>0</v>
      </c>
      <c r="BL249" s="16" t="s">
        <v>130</v>
      </c>
      <c r="BM249" s="228" t="s">
        <v>362</v>
      </c>
    </row>
    <row r="250" s="13" customFormat="1">
      <c r="A250" s="13"/>
      <c r="B250" s="230"/>
      <c r="C250" s="231"/>
      <c r="D250" s="232" t="s">
        <v>132</v>
      </c>
      <c r="E250" s="233" t="s">
        <v>1</v>
      </c>
      <c r="F250" s="234" t="s">
        <v>363</v>
      </c>
      <c r="G250" s="231"/>
      <c r="H250" s="235">
        <v>268.39999999999998</v>
      </c>
      <c r="I250" s="236"/>
      <c r="J250" s="231"/>
      <c r="K250" s="231"/>
      <c r="L250" s="237"/>
      <c r="M250" s="238"/>
      <c r="N250" s="239"/>
      <c r="O250" s="239"/>
      <c r="P250" s="239"/>
      <c r="Q250" s="239"/>
      <c r="R250" s="239"/>
      <c r="S250" s="239"/>
      <c r="T250" s="24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1" t="s">
        <v>132</v>
      </c>
      <c r="AU250" s="241" t="s">
        <v>86</v>
      </c>
      <c r="AV250" s="13" t="s">
        <v>86</v>
      </c>
      <c r="AW250" s="13" t="s">
        <v>32</v>
      </c>
      <c r="AX250" s="13" t="s">
        <v>84</v>
      </c>
      <c r="AY250" s="241" t="s">
        <v>123</v>
      </c>
    </row>
    <row r="251" s="2" customFormat="1" ht="37.8" customHeight="1">
      <c r="A251" s="37"/>
      <c r="B251" s="38"/>
      <c r="C251" s="217" t="s">
        <v>364</v>
      </c>
      <c r="D251" s="217" t="s">
        <v>125</v>
      </c>
      <c r="E251" s="218" t="s">
        <v>365</v>
      </c>
      <c r="F251" s="219" t="s">
        <v>366</v>
      </c>
      <c r="G251" s="220" t="s">
        <v>128</v>
      </c>
      <c r="H251" s="221">
        <v>27.5</v>
      </c>
      <c r="I251" s="222"/>
      <c r="J251" s="223">
        <f>ROUND(I251*H251,2)</f>
        <v>0</v>
      </c>
      <c r="K251" s="219" t="s">
        <v>129</v>
      </c>
      <c r="L251" s="43"/>
      <c r="M251" s="224" t="s">
        <v>1</v>
      </c>
      <c r="N251" s="225" t="s">
        <v>41</v>
      </c>
      <c r="O251" s="90"/>
      <c r="P251" s="226">
        <f>O251*H251</f>
        <v>0</v>
      </c>
      <c r="Q251" s="226">
        <v>0.30651479999999998</v>
      </c>
      <c r="R251" s="226">
        <f>Q251*H251</f>
        <v>8.429157</v>
      </c>
      <c r="S251" s="226">
        <v>0</v>
      </c>
      <c r="T251" s="227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28" t="s">
        <v>130</v>
      </c>
      <c r="AT251" s="228" t="s">
        <v>125</v>
      </c>
      <c r="AU251" s="228" t="s">
        <v>86</v>
      </c>
      <c r="AY251" s="16" t="s">
        <v>123</v>
      </c>
      <c r="BE251" s="229">
        <f>IF(N251="základní",J251,0)</f>
        <v>0</v>
      </c>
      <c r="BF251" s="229">
        <f>IF(N251="snížená",J251,0)</f>
        <v>0</v>
      </c>
      <c r="BG251" s="229">
        <f>IF(N251="zákl. přenesená",J251,0)</f>
        <v>0</v>
      </c>
      <c r="BH251" s="229">
        <f>IF(N251="sníž. přenesená",J251,0)</f>
        <v>0</v>
      </c>
      <c r="BI251" s="229">
        <f>IF(N251="nulová",J251,0)</f>
        <v>0</v>
      </c>
      <c r="BJ251" s="16" t="s">
        <v>84</v>
      </c>
      <c r="BK251" s="229">
        <f>ROUND(I251*H251,2)</f>
        <v>0</v>
      </c>
      <c r="BL251" s="16" t="s">
        <v>130</v>
      </c>
      <c r="BM251" s="228" t="s">
        <v>367</v>
      </c>
    </row>
    <row r="252" s="13" customFormat="1">
      <c r="A252" s="13"/>
      <c r="B252" s="230"/>
      <c r="C252" s="231"/>
      <c r="D252" s="232" t="s">
        <v>132</v>
      </c>
      <c r="E252" s="233" t="s">
        <v>1</v>
      </c>
      <c r="F252" s="234" t="s">
        <v>141</v>
      </c>
      <c r="G252" s="231"/>
      <c r="H252" s="235">
        <v>27.5</v>
      </c>
      <c r="I252" s="236"/>
      <c r="J252" s="231"/>
      <c r="K252" s="231"/>
      <c r="L252" s="237"/>
      <c r="M252" s="238"/>
      <c r="N252" s="239"/>
      <c r="O252" s="239"/>
      <c r="P252" s="239"/>
      <c r="Q252" s="239"/>
      <c r="R252" s="239"/>
      <c r="S252" s="239"/>
      <c r="T252" s="240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1" t="s">
        <v>132</v>
      </c>
      <c r="AU252" s="241" t="s">
        <v>86</v>
      </c>
      <c r="AV252" s="13" t="s">
        <v>86</v>
      </c>
      <c r="AW252" s="13" t="s">
        <v>32</v>
      </c>
      <c r="AX252" s="13" t="s">
        <v>84</v>
      </c>
      <c r="AY252" s="241" t="s">
        <v>123</v>
      </c>
    </row>
    <row r="253" s="2" customFormat="1" ht="37.8" customHeight="1">
      <c r="A253" s="37"/>
      <c r="B253" s="38"/>
      <c r="C253" s="217" t="s">
        <v>368</v>
      </c>
      <c r="D253" s="217" t="s">
        <v>125</v>
      </c>
      <c r="E253" s="218" t="s">
        <v>369</v>
      </c>
      <c r="F253" s="219" t="s">
        <v>370</v>
      </c>
      <c r="G253" s="220" t="s">
        <v>128</v>
      </c>
      <c r="H253" s="221">
        <v>268.39999999999998</v>
      </c>
      <c r="I253" s="222"/>
      <c r="J253" s="223">
        <f>ROUND(I253*H253,2)</f>
        <v>0</v>
      </c>
      <c r="K253" s="219" t="s">
        <v>129</v>
      </c>
      <c r="L253" s="43"/>
      <c r="M253" s="224" t="s">
        <v>1</v>
      </c>
      <c r="N253" s="225" t="s">
        <v>41</v>
      </c>
      <c r="O253" s="90"/>
      <c r="P253" s="226">
        <f>O253*H253</f>
        <v>0</v>
      </c>
      <c r="Q253" s="226">
        <v>0.33205770000000001</v>
      </c>
      <c r="R253" s="226">
        <f>Q253*H253</f>
        <v>89.124286679999997</v>
      </c>
      <c r="S253" s="226">
        <v>0</v>
      </c>
      <c r="T253" s="227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28" t="s">
        <v>130</v>
      </c>
      <c r="AT253" s="228" t="s">
        <v>125</v>
      </c>
      <c r="AU253" s="228" t="s">
        <v>86</v>
      </c>
      <c r="AY253" s="16" t="s">
        <v>123</v>
      </c>
      <c r="BE253" s="229">
        <f>IF(N253="základní",J253,0)</f>
        <v>0</v>
      </c>
      <c r="BF253" s="229">
        <f>IF(N253="snížená",J253,0)</f>
        <v>0</v>
      </c>
      <c r="BG253" s="229">
        <f>IF(N253="zákl. přenesená",J253,0)</f>
        <v>0</v>
      </c>
      <c r="BH253" s="229">
        <f>IF(N253="sníž. přenesená",J253,0)</f>
        <v>0</v>
      </c>
      <c r="BI253" s="229">
        <f>IF(N253="nulová",J253,0)</f>
        <v>0</v>
      </c>
      <c r="BJ253" s="16" t="s">
        <v>84</v>
      </c>
      <c r="BK253" s="229">
        <f>ROUND(I253*H253,2)</f>
        <v>0</v>
      </c>
      <c r="BL253" s="16" t="s">
        <v>130</v>
      </c>
      <c r="BM253" s="228" t="s">
        <v>371</v>
      </c>
    </row>
    <row r="254" s="13" customFormat="1">
      <c r="A254" s="13"/>
      <c r="B254" s="230"/>
      <c r="C254" s="231"/>
      <c r="D254" s="232" t="s">
        <v>132</v>
      </c>
      <c r="E254" s="233" t="s">
        <v>1</v>
      </c>
      <c r="F254" s="234" t="s">
        <v>140</v>
      </c>
      <c r="G254" s="231"/>
      <c r="H254" s="235">
        <v>268.39999999999998</v>
      </c>
      <c r="I254" s="236"/>
      <c r="J254" s="231"/>
      <c r="K254" s="231"/>
      <c r="L254" s="237"/>
      <c r="M254" s="238"/>
      <c r="N254" s="239"/>
      <c r="O254" s="239"/>
      <c r="P254" s="239"/>
      <c r="Q254" s="239"/>
      <c r="R254" s="239"/>
      <c r="S254" s="239"/>
      <c r="T254" s="240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1" t="s">
        <v>132</v>
      </c>
      <c r="AU254" s="241" t="s">
        <v>86</v>
      </c>
      <c r="AV254" s="13" t="s">
        <v>86</v>
      </c>
      <c r="AW254" s="13" t="s">
        <v>32</v>
      </c>
      <c r="AX254" s="13" t="s">
        <v>84</v>
      </c>
      <c r="AY254" s="241" t="s">
        <v>123</v>
      </c>
    </row>
    <row r="255" s="2" customFormat="1" ht="24.15" customHeight="1">
      <c r="A255" s="37"/>
      <c r="B255" s="38"/>
      <c r="C255" s="217" t="s">
        <v>372</v>
      </c>
      <c r="D255" s="217" t="s">
        <v>125</v>
      </c>
      <c r="E255" s="218" t="s">
        <v>373</v>
      </c>
      <c r="F255" s="219" t="s">
        <v>374</v>
      </c>
      <c r="G255" s="220" t="s">
        <v>128</v>
      </c>
      <c r="H255" s="221">
        <v>268.39999999999998</v>
      </c>
      <c r="I255" s="222"/>
      <c r="J255" s="223">
        <f>ROUND(I255*H255,2)</f>
        <v>0</v>
      </c>
      <c r="K255" s="219" t="s">
        <v>129</v>
      </c>
      <c r="L255" s="43"/>
      <c r="M255" s="224" t="s">
        <v>1</v>
      </c>
      <c r="N255" s="225" t="s">
        <v>41</v>
      </c>
      <c r="O255" s="90"/>
      <c r="P255" s="226">
        <f>O255*H255</f>
        <v>0</v>
      </c>
      <c r="Q255" s="226">
        <v>0.0060099999999999997</v>
      </c>
      <c r="R255" s="226">
        <f>Q255*H255</f>
        <v>1.6130839999999997</v>
      </c>
      <c r="S255" s="226">
        <v>0</v>
      </c>
      <c r="T255" s="227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28" t="s">
        <v>130</v>
      </c>
      <c r="AT255" s="228" t="s">
        <v>125</v>
      </c>
      <c r="AU255" s="228" t="s">
        <v>86</v>
      </c>
      <c r="AY255" s="16" t="s">
        <v>123</v>
      </c>
      <c r="BE255" s="229">
        <f>IF(N255="základní",J255,0)</f>
        <v>0</v>
      </c>
      <c r="BF255" s="229">
        <f>IF(N255="snížená",J255,0)</f>
        <v>0</v>
      </c>
      <c r="BG255" s="229">
        <f>IF(N255="zákl. přenesená",J255,0)</f>
        <v>0</v>
      </c>
      <c r="BH255" s="229">
        <f>IF(N255="sníž. přenesená",J255,0)</f>
        <v>0</v>
      </c>
      <c r="BI255" s="229">
        <f>IF(N255="nulová",J255,0)</f>
        <v>0</v>
      </c>
      <c r="BJ255" s="16" t="s">
        <v>84</v>
      </c>
      <c r="BK255" s="229">
        <f>ROUND(I255*H255,2)</f>
        <v>0</v>
      </c>
      <c r="BL255" s="16" t="s">
        <v>130</v>
      </c>
      <c r="BM255" s="228" t="s">
        <v>375</v>
      </c>
    </row>
    <row r="256" s="13" customFormat="1">
      <c r="A256" s="13"/>
      <c r="B256" s="230"/>
      <c r="C256" s="231"/>
      <c r="D256" s="232" t="s">
        <v>132</v>
      </c>
      <c r="E256" s="233" t="s">
        <v>1</v>
      </c>
      <c r="F256" s="234" t="s">
        <v>140</v>
      </c>
      <c r="G256" s="231"/>
      <c r="H256" s="235">
        <v>268.39999999999998</v>
      </c>
      <c r="I256" s="236"/>
      <c r="J256" s="231"/>
      <c r="K256" s="231"/>
      <c r="L256" s="237"/>
      <c r="M256" s="238"/>
      <c r="N256" s="239"/>
      <c r="O256" s="239"/>
      <c r="P256" s="239"/>
      <c r="Q256" s="239"/>
      <c r="R256" s="239"/>
      <c r="S256" s="239"/>
      <c r="T256" s="240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1" t="s">
        <v>132</v>
      </c>
      <c r="AU256" s="241" t="s">
        <v>86</v>
      </c>
      <c r="AV256" s="13" t="s">
        <v>86</v>
      </c>
      <c r="AW256" s="13" t="s">
        <v>32</v>
      </c>
      <c r="AX256" s="13" t="s">
        <v>84</v>
      </c>
      <c r="AY256" s="241" t="s">
        <v>123</v>
      </c>
    </row>
    <row r="257" s="2" customFormat="1" ht="24.15" customHeight="1">
      <c r="A257" s="37"/>
      <c r="B257" s="38"/>
      <c r="C257" s="217" t="s">
        <v>376</v>
      </c>
      <c r="D257" s="217" t="s">
        <v>125</v>
      </c>
      <c r="E257" s="218" t="s">
        <v>377</v>
      </c>
      <c r="F257" s="219" t="s">
        <v>378</v>
      </c>
      <c r="G257" s="220" t="s">
        <v>128</v>
      </c>
      <c r="H257" s="221">
        <v>366</v>
      </c>
      <c r="I257" s="222"/>
      <c r="J257" s="223">
        <f>ROUND(I257*H257,2)</f>
        <v>0</v>
      </c>
      <c r="K257" s="219" t="s">
        <v>129</v>
      </c>
      <c r="L257" s="43"/>
      <c r="M257" s="224" t="s">
        <v>1</v>
      </c>
      <c r="N257" s="225" t="s">
        <v>41</v>
      </c>
      <c r="O257" s="90"/>
      <c r="P257" s="226">
        <f>O257*H257</f>
        <v>0</v>
      </c>
      <c r="Q257" s="226">
        <v>0.00051000000000000004</v>
      </c>
      <c r="R257" s="226">
        <f>Q257*H257</f>
        <v>0.18666000000000002</v>
      </c>
      <c r="S257" s="226">
        <v>0</v>
      </c>
      <c r="T257" s="227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28" t="s">
        <v>130</v>
      </c>
      <c r="AT257" s="228" t="s">
        <v>125</v>
      </c>
      <c r="AU257" s="228" t="s">
        <v>86</v>
      </c>
      <c r="AY257" s="16" t="s">
        <v>123</v>
      </c>
      <c r="BE257" s="229">
        <f>IF(N257="základní",J257,0)</f>
        <v>0</v>
      </c>
      <c r="BF257" s="229">
        <f>IF(N257="snížená",J257,0)</f>
        <v>0</v>
      </c>
      <c r="BG257" s="229">
        <f>IF(N257="zákl. přenesená",J257,0)</f>
        <v>0</v>
      </c>
      <c r="BH257" s="229">
        <f>IF(N257="sníž. přenesená",J257,0)</f>
        <v>0</v>
      </c>
      <c r="BI257" s="229">
        <f>IF(N257="nulová",J257,0)</f>
        <v>0</v>
      </c>
      <c r="BJ257" s="16" t="s">
        <v>84</v>
      </c>
      <c r="BK257" s="229">
        <f>ROUND(I257*H257,2)</f>
        <v>0</v>
      </c>
      <c r="BL257" s="16" t="s">
        <v>130</v>
      </c>
      <c r="BM257" s="228" t="s">
        <v>379</v>
      </c>
    </row>
    <row r="258" s="13" customFormat="1">
      <c r="A258" s="13"/>
      <c r="B258" s="230"/>
      <c r="C258" s="231"/>
      <c r="D258" s="232" t="s">
        <v>132</v>
      </c>
      <c r="E258" s="233" t="s">
        <v>1</v>
      </c>
      <c r="F258" s="234" t="s">
        <v>159</v>
      </c>
      <c r="G258" s="231"/>
      <c r="H258" s="235">
        <v>366</v>
      </c>
      <c r="I258" s="236"/>
      <c r="J258" s="231"/>
      <c r="K258" s="231"/>
      <c r="L258" s="237"/>
      <c r="M258" s="238"/>
      <c r="N258" s="239"/>
      <c r="O258" s="239"/>
      <c r="P258" s="239"/>
      <c r="Q258" s="239"/>
      <c r="R258" s="239"/>
      <c r="S258" s="239"/>
      <c r="T258" s="240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1" t="s">
        <v>132</v>
      </c>
      <c r="AU258" s="241" t="s">
        <v>86</v>
      </c>
      <c r="AV258" s="13" t="s">
        <v>86</v>
      </c>
      <c r="AW258" s="13" t="s">
        <v>32</v>
      </c>
      <c r="AX258" s="13" t="s">
        <v>84</v>
      </c>
      <c r="AY258" s="241" t="s">
        <v>123</v>
      </c>
    </row>
    <row r="259" s="2" customFormat="1" ht="44.25" customHeight="1">
      <c r="A259" s="37"/>
      <c r="B259" s="38"/>
      <c r="C259" s="217" t="s">
        <v>380</v>
      </c>
      <c r="D259" s="217" t="s">
        <v>125</v>
      </c>
      <c r="E259" s="218" t="s">
        <v>381</v>
      </c>
      <c r="F259" s="219" t="s">
        <v>382</v>
      </c>
      <c r="G259" s="220" t="s">
        <v>128</v>
      </c>
      <c r="H259" s="221">
        <v>366</v>
      </c>
      <c r="I259" s="222"/>
      <c r="J259" s="223">
        <f>ROUND(I259*H259,2)</f>
        <v>0</v>
      </c>
      <c r="K259" s="219" t="s">
        <v>129</v>
      </c>
      <c r="L259" s="43"/>
      <c r="M259" s="224" t="s">
        <v>1</v>
      </c>
      <c r="N259" s="225" t="s">
        <v>41</v>
      </c>
      <c r="O259" s="90"/>
      <c r="P259" s="226">
        <f>O259*H259</f>
        <v>0</v>
      </c>
      <c r="Q259" s="226">
        <v>0.10373</v>
      </c>
      <c r="R259" s="226">
        <f>Q259*H259</f>
        <v>37.965180000000004</v>
      </c>
      <c r="S259" s="226">
        <v>0</v>
      </c>
      <c r="T259" s="227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28" t="s">
        <v>130</v>
      </c>
      <c r="AT259" s="228" t="s">
        <v>125</v>
      </c>
      <c r="AU259" s="228" t="s">
        <v>86</v>
      </c>
      <c r="AY259" s="16" t="s">
        <v>123</v>
      </c>
      <c r="BE259" s="229">
        <f>IF(N259="základní",J259,0)</f>
        <v>0</v>
      </c>
      <c r="BF259" s="229">
        <f>IF(N259="snížená",J259,0)</f>
        <v>0</v>
      </c>
      <c r="BG259" s="229">
        <f>IF(N259="zákl. přenesená",J259,0)</f>
        <v>0</v>
      </c>
      <c r="BH259" s="229">
        <f>IF(N259="sníž. přenesená",J259,0)</f>
        <v>0</v>
      </c>
      <c r="BI259" s="229">
        <f>IF(N259="nulová",J259,0)</f>
        <v>0</v>
      </c>
      <c r="BJ259" s="16" t="s">
        <v>84</v>
      </c>
      <c r="BK259" s="229">
        <f>ROUND(I259*H259,2)</f>
        <v>0</v>
      </c>
      <c r="BL259" s="16" t="s">
        <v>130</v>
      </c>
      <c r="BM259" s="228" t="s">
        <v>383</v>
      </c>
    </row>
    <row r="260" s="13" customFormat="1">
      <c r="A260" s="13"/>
      <c r="B260" s="230"/>
      <c r="C260" s="231"/>
      <c r="D260" s="232" t="s">
        <v>132</v>
      </c>
      <c r="E260" s="233" t="s">
        <v>1</v>
      </c>
      <c r="F260" s="234" t="s">
        <v>159</v>
      </c>
      <c r="G260" s="231"/>
      <c r="H260" s="235">
        <v>366</v>
      </c>
      <c r="I260" s="236"/>
      <c r="J260" s="231"/>
      <c r="K260" s="231"/>
      <c r="L260" s="237"/>
      <c r="M260" s="238"/>
      <c r="N260" s="239"/>
      <c r="O260" s="239"/>
      <c r="P260" s="239"/>
      <c r="Q260" s="239"/>
      <c r="R260" s="239"/>
      <c r="S260" s="239"/>
      <c r="T260" s="24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1" t="s">
        <v>132</v>
      </c>
      <c r="AU260" s="241" t="s">
        <v>86</v>
      </c>
      <c r="AV260" s="13" t="s">
        <v>86</v>
      </c>
      <c r="AW260" s="13" t="s">
        <v>32</v>
      </c>
      <c r="AX260" s="13" t="s">
        <v>84</v>
      </c>
      <c r="AY260" s="241" t="s">
        <v>123</v>
      </c>
    </row>
    <row r="261" s="2" customFormat="1" ht="78" customHeight="1">
      <c r="A261" s="37"/>
      <c r="B261" s="38"/>
      <c r="C261" s="217" t="s">
        <v>170</v>
      </c>
      <c r="D261" s="217" t="s">
        <v>125</v>
      </c>
      <c r="E261" s="218" t="s">
        <v>384</v>
      </c>
      <c r="F261" s="219" t="s">
        <v>385</v>
      </c>
      <c r="G261" s="220" t="s">
        <v>128</v>
      </c>
      <c r="H261" s="221">
        <v>47.329999999999998</v>
      </c>
      <c r="I261" s="222"/>
      <c r="J261" s="223">
        <f>ROUND(I261*H261,2)</f>
        <v>0</v>
      </c>
      <c r="K261" s="219" t="s">
        <v>129</v>
      </c>
      <c r="L261" s="43"/>
      <c r="M261" s="224" t="s">
        <v>1</v>
      </c>
      <c r="N261" s="225" t="s">
        <v>41</v>
      </c>
      <c r="O261" s="90"/>
      <c r="P261" s="226">
        <f>O261*H261</f>
        <v>0</v>
      </c>
      <c r="Q261" s="226">
        <v>0.089219999999999994</v>
      </c>
      <c r="R261" s="226">
        <f>Q261*H261</f>
        <v>4.2227825999999995</v>
      </c>
      <c r="S261" s="226">
        <v>0</v>
      </c>
      <c r="T261" s="227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28" t="s">
        <v>130</v>
      </c>
      <c r="AT261" s="228" t="s">
        <v>125</v>
      </c>
      <c r="AU261" s="228" t="s">
        <v>86</v>
      </c>
      <c r="AY261" s="16" t="s">
        <v>123</v>
      </c>
      <c r="BE261" s="229">
        <f>IF(N261="základní",J261,0)</f>
        <v>0</v>
      </c>
      <c r="BF261" s="229">
        <f>IF(N261="snížená",J261,0)</f>
        <v>0</v>
      </c>
      <c r="BG261" s="229">
        <f>IF(N261="zákl. přenesená",J261,0)</f>
        <v>0</v>
      </c>
      <c r="BH261" s="229">
        <f>IF(N261="sníž. přenesená",J261,0)</f>
        <v>0</v>
      </c>
      <c r="BI261" s="229">
        <f>IF(N261="nulová",J261,0)</f>
        <v>0</v>
      </c>
      <c r="BJ261" s="16" t="s">
        <v>84</v>
      </c>
      <c r="BK261" s="229">
        <f>ROUND(I261*H261,2)</f>
        <v>0</v>
      </c>
      <c r="BL261" s="16" t="s">
        <v>130</v>
      </c>
      <c r="BM261" s="228" t="s">
        <v>386</v>
      </c>
    </row>
    <row r="262" s="13" customFormat="1">
      <c r="A262" s="13"/>
      <c r="B262" s="230"/>
      <c r="C262" s="231"/>
      <c r="D262" s="232" t="s">
        <v>132</v>
      </c>
      <c r="E262" s="233" t="s">
        <v>1</v>
      </c>
      <c r="F262" s="234" t="s">
        <v>387</v>
      </c>
      <c r="G262" s="231"/>
      <c r="H262" s="235">
        <v>27.5</v>
      </c>
      <c r="I262" s="236"/>
      <c r="J262" s="231"/>
      <c r="K262" s="231"/>
      <c r="L262" s="237"/>
      <c r="M262" s="238"/>
      <c r="N262" s="239"/>
      <c r="O262" s="239"/>
      <c r="P262" s="239"/>
      <c r="Q262" s="239"/>
      <c r="R262" s="239"/>
      <c r="S262" s="239"/>
      <c r="T262" s="24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1" t="s">
        <v>132</v>
      </c>
      <c r="AU262" s="241" t="s">
        <v>86</v>
      </c>
      <c r="AV262" s="13" t="s">
        <v>86</v>
      </c>
      <c r="AW262" s="13" t="s">
        <v>32</v>
      </c>
      <c r="AX262" s="13" t="s">
        <v>76</v>
      </c>
      <c r="AY262" s="241" t="s">
        <v>123</v>
      </c>
    </row>
    <row r="263" s="13" customFormat="1">
      <c r="A263" s="13"/>
      <c r="B263" s="230"/>
      <c r="C263" s="231"/>
      <c r="D263" s="232" t="s">
        <v>132</v>
      </c>
      <c r="E263" s="233" t="s">
        <v>1</v>
      </c>
      <c r="F263" s="234" t="s">
        <v>134</v>
      </c>
      <c r="G263" s="231"/>
      <c r="H263" s="235">
        <v>9</v>
      </c>
      <c r="I263" s="236"/>
      <c r="J263" s="231"/>
      <c r="K263" s="231"/>
      <c r="L263" s="237"/>
      <c r="M263" s="238"/>
      <c r="N263" s="239"/>
      <c r="O263" s="239"/>
      <c r="P263" s="239"/>
      <c r="Q263" s="239"/>
      <c r="R263" s="239"/>
      <c r="S263" s="239"/>
      <c r="T263" s="240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1" t="s">
        <v>132</v>
      </c>
      <c r="AU263" s="241" t="s">
        <v>86</v>
      </c>
      <c r="AV263" s="13" t="s">
        <v>86</v>
      </c>
      <c r="AW263" s="13" t="s">
        <v>32</v>
      </c>
      <c r="AX263" s="13" t="s">
        <v>76</v>
      </c>
      <c r="AY263" s="241" t="s">
        <v>123</v>
      </c>
    </row>
    <row r="264" s="13" customFormat="1">
      <c r="A264" s="13"/>
      <c r="B264" s="230"/>
      <c r="C264" s="231"/>
      <c r="D264" s="232" t="s">
        <v>132</v>
      </c>
      <c r="E264" s="233" t="s">
        <v>1</v>
      </c>
      <c r="F264" s="234" t="s">
        <v>135</v>
      </c>
      <c r="G264" s="231"/>
      <c r="H264" s="235">
        <v>2.25</v>
      </c>
      <c r="I264" s="236"/>
      <c r="J264" s="231"/>
      <c r="K264" s="231"/>
      <c r="L264" s="237"/>
      <c r="M264" s="238"/>
      <c r="N264" s="239"/>
      <c r="O264" s="239"/>
      <c r="P264" s="239"/>
      <c r="Q264" s="239"/>
      <c r="R264" s="239"/>
      <c r="S264" s="239"/>
      <c r="T264" s="240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1" t="s">
        <v>132</v>
      </c>
      <c r="AU264" s="241" t="s">
        <v>86</v>
      </c>
      <c r="AV264" s="13" t="s">
        <v>86</v>
      </c>
      <c r="AW264" s="13" t="s">
        <v>32</v>
      </c>
      <c r="AX264" s="13" t="s">
        <v>76</v>
      </c>
      <c r="AY264" s="241" t="s">
        <v>123</v>
      </c>
    </row>
    <row r="265" s="13" customFormat="1">
      <c r="A265" s="13"/>
      <c r="B265" s="230"/>
      <c r="C265" s="231"/>
      <c r="D265" s="232" t="s">
        <v>132</v>
      </c>
      <c r="E265" s="233" t="s">
        <v>1</v>
      </c>
      <c r="F265" s="234" t="s">
        <v>388</v>
      </c>
      <c r="G265" s="231"/>
      <c r="H265" s="235">
        <v>4.7300000000000004</v>
      </c>
      <c r="I265" s="236"/>
      <c r="J265" s="231"/>
      <c r="K265" s="231"/>
      <c r="L265" s="237"/>
      <c r="M265" s="238"/>
      <c r="N265" s="239"/>
      <c r="O265" s="239"/>
      <c r="P265" s="239"/>
      <c r="Q265" s="239"/>
      <c r="R265" s="239"/>
      <c r="S265" s="239"/>
      <c r="T265" s="240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1" t="s">
        <v>132</v>
      </c>
      <c r="AU265" s="241" t="s">
        <v>86</v>
      </c>
      <c r="AV265" s="13" t="s">
        <v>86</v>
      </c>
      <c r="AW265" s="13" t="s">
        <v>32</v>
      </c>
      <c r="AX265" s="13" t="s">
        <v>76</v>
      </c>
      <c r="AY265" s="241" t="s">
        <v>123</v>
      </c>
    </row>
    <row r="266" s="13" customFormat="1">
      <c r="A266" s="13"/>
      <c r="B266" s="230"/>
      <c r="C266" s="231"/>
      <c r="D266" s="232" t="s">
        <v>132</v>
      </c>
      <c r="E266" s="233" t="s">
        <v>1</v>
      </c>
      <c r="F266" s="234" t="s">
        <v>143</v>
      </c>
      <c r="G266" s="231"/>
      <c r="H266" s="235">
        <v>3.8500000000000001</v>
      </c>
      <c r="I266" s="236"/>
      <c r="J266" s="231"/>
      <c r="K266" s="231"/>
      <c r="L266" s="237"/>
      <c r="M266" s="238"/>
      <c r="N266" s="239"/>
      <c r="O266" s="239"/>
      <c r="P266" s="239"/>
      <c r="Q266" s="239"/>
      <c r="R266" s="239"/>
      <c r="S266" s="239"/>
      <c r="T266" s="240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1" t="s">
        <v>132</v>
      </c>
      <c r="AU266" s="241" t="s">
        <v>86</v>
      </c>
      <c r="AV266" s="13" t="s">
        <v>86</v>
      </c>
      <c r="AW266" s="13" t="s">
        <v>32</v>
      </c>
      <c r="AX266" s="13" t="s">
        <v>76</v>
      </c>
      <c r="AY266" s="241" t="s">
        <v>123</v>
      </c>
    </row>
    <row r="267" s="14" customFormat="1">
      <c r="A267" s="14"/>
      <c r="B267" s="242"/>
      <c r="C267" s="243"/>
      <c r="D267" s="232" t="s">
        <v>132</v>
      </c>
      <c r="E267" s="244" t="s">
        <v>1</v>
      </c>
      <c r="F267" s="245" t="s">
        <v>136</v>
      </c>
      <c r="G267" s="243"/>
      <c r="H267" s="246">
        <v>47.330000000000005</v>
      </c>
      <c r="I267" s="247"/>
      <c r="J267" s="243"/>
      <c r="K267" s="243"/>
      <c r="L267" s="248"/>
      <c r="M267" s="249"/>
      <c r="N267" s="250"/>
      <c r="O267" s="250"/>
      <c r="P267" s="250"/>
      <c r="Q267" s="250"/>
      <c r="R267" s="250"/>
      <c r="S267" s="250"/>
      <c r="T267" s="251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2" t="s">
        <v>132</v>
      </c>
      <c r="AU267" s="252" t="s">
        <v>86</v>
      </c>
      <c r="AV267" s="14" t="s">
        <v>130</v>
      </c>
      <c r="AW267" s="14" t="s">
        <v>32</v>
      </c>
      <c r="AX267" s="14" t="s">
        <v>84</v>
      </c>
      <c r="AY267" s="252" t="s">
        <v>123</v>
      </c>
    </row>
    <row r="268" s="2" customFormat="1" ht="24.15" customHeight="1">
      <c r="A268" s="37"/>
      <c r="B268" s="38"/>
      <c r="C268" s="254" t="s">
        <v>389</v>
      </c>
      <c r="D268" s="254" t="s">
        <v>246</v>
      </c>
      <c r="E268" s="255" t="s">
        <v>390</v>
      </c>
      <c r="F268" s="256" t="s">
        <v>391</v>
      </c>
      <c r="G268" s="257" t="s">
        <v>128</v>
      </c>
      <c r="H268" s="258">
        <v>5.2060000000000004</v>
      </c>
      <c r="I268" s="259"/>
      <c r="J268" s="260">
        <f>ROUND(I268*H268,2)</f>
        <v>0</v>
      </c>
      <c r="K268" s="256" t="s">
        <v>129</v>
      </c>
      <c r="L268" s="261"/>
      <c r="M268" s="262" t="s">
        <v>1</v>
      </c>
      <c r="N268" s="263" t="s">
        <v>41</v>
      </c>
      <c r="O268" s="90"/>
      <c r="P268" s="226">
        <f>O268*H268</f>
        <v>0</v>
      </c>
      <c r="Q268" s="226">
        <v>0.12</v>
      </c>
      <c r="R268" s="226">
        <f>Q268*H268</f>
        <v>0.62472000000000005</v>
      </c>
      <c r="S268" s="226">
        <v>0</v>
      </c>
      <c r="T268" s="227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28" t="s">
        <v>171</v>
      </c>
      <c r="AT268" s="228" t="s">
        <v>246</v>
      </c>
      <c r="AU268" s="228" t="s">
        <v>86</v>
      </c>
      <c r="AY268" s="16" t="s">
        <v>123</v>
      </c>
      <c r="BE268" s="229">
        <f>IF(N268="základní",J268,0)</f>
        <v>0</v>
      </c>
      <c r="BF268" s="229">
        <f>IF(N268="snížená",J268,0)</f>
        <v>0</v>
      </c>
      <c r="BG268" s="229">
        <f>IF(N268="zákl. přenesená",J268,0)</f>
        <v>0</v>
      </c>
      <c r="BH268" s="229">
        <f>IF(N268="sníž. přenesená",J268,0)</f>
        <v>0</v>
      </c>
      <c r="BI268" s="229">
        <f>IF(N268="nulová",J268,0)</f>
        <v>0</v>
      </c>
      <c r="BJ268" s="16" t="s">
        <v>84</v>
      </c>
      <c r="BK268" s="229">
        <f>ROUND(I268*H268,2)</f>
        <v>0</v>
      </c>
      <c r="BL268" s="16" t="s">
        <v>130</v>
      </c>
      <c r="BM268" s="228" t="s">
        <v>392</v>
      </c>
    </row>
    <row r="269" s="13" customFormat="1">
      <c r="A269" s="13"/>
      <c r="B269" s="230"/>
      <c r="C269" s="231"/>
      <c r="D269" s="232" t="s">
        <v>132</v>
      </c>
      <c r="E269" s="233" t="s">
        <v>1</v>
      </c>
      <c r="F269" s="234" t="s">
        <v>393</v>
      </c>
      <c r="G269" s="231"/>
      <c r="H269" s="235">
        <v>5.2060000000000004</v>
      </c>
      <c r="I269" s="236"/>
      <c r="J269" s="231"/>
      <c r="K269" s="231"/>
      <c r="L269" s="237"/>
      <c r="M269" s="238"/>
      <c r="N269" s="239"/>
      <c r="O269" s="239"/>
      <c r="P269" s="239"/>
      <c r="Q269" s="239"/>
      <c r="R269" s="239"/>
      <c r="S269" s="239"/>
      <c r="T269" s="240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1" t="s">
        <v>132</v>
      </c>
      <c r="AU269" s="241" t="s">
        <v>86</v>
      </c>
      <c r="AV269" s="13" t="s">
        <v>86</v>
      </c>
      <c r="AW269" s="13" t="s">
        <v>32</v>
      </c>
      <c r="AX269" s="13" t="s">
        <v>84</v>
      </c>
      <c r="AY269" s="241" t="s">
        <v>123</v>
      </c>
    </row>
    <row r="270" s="12" customFormat="1" ht="22.8" customHeight="1">
      <c r="A270" s="12"/>
      <c r="B270" s="201"/>
      <c r="C270" s="202"/>
      <c r="D270" s="203" t="s">
        <v>75</v>
      </c>
      <c r="E270" s="215" t="s">
        <v>171</v>
      </c>
      <c r="F270" s="215" t="s">
        <v>394</v>
      </c>
      <c r="G270" s="202"/>
      <c r="H270" s="202"/>
      <c r="I270" s="205"/>
      <c r="J270" s="216">
        <f>BK270</f>
        <v>0</v>
      </c>
      <c r="K270" s="202"/>
      <c r="L270" s="207"/>
      <c r="M270" s="208"/>
      <c r="N270" s="209"/>
      <c r="O270" s="209"/>
      <c r="P270" s="210">
        <f>SUM(P271:P308)</f>
        <v>0</v>
      </c>
      <c r="Q270" s="209"/>
      <c r="R270" s="210">
        <f>SUM(R271:R308)</f>
        <v>44.403693263999998</v>
      </c>
      <c r="S270" s="209"/>
      <c r="T270" s="211">
        <f>SUM(T271:T308)</f>
        <v>3.968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12" t="s">
        <v>84</v>
      </c>
      <c r="AT270" s="213" t="s">
        <v>75</v>
      </c>
      <c r="AU270" s="213" t="s">
        <v>84</v>
      </c>
      <c r="AY270" s="212" t="s">
        <v>123</v>
      </c>
      <c r="BK270" s="214">
        <f>SUM(BK271:BK308)</f>
        <v>0</v>
      </c>
    </row>
    <row r="271" s="2" customFormat="1" ht="24.15" customHeight="1">
      <c r="A271" s="37"/>
      <c r="B271" s="38"/>
      <c r="C271" s="217" t="s">
        <v>395</v>
      </c>
      <c r="D271" s="217" t="s">
        <v>125</v>
      </c>
      <c r="E271" s="218" t="s">
        <v>396</v>
      </c>
      <c r="F271" s="219" t="s">
        <v>397</v>
      </c>
      <c r="G271" s="220" t="s">
        <v>168</v>
      </c>
      <c r="H271" s="221">
        <v>5.5</v>
      </c>
      <c r="I271" s="222"/>
      <c r="J271" s="223">
        <f>ROUND(I271*H271,2)</f>
        <v>0</v>
      </c>
      <c r="K271" s="219" t="s">
        <v>129</v>
      </c>
      <c r="L271" s="43"/>
      <c r="M271" s="224" t="s">
        <v>1</v>
      </c>
      <c r="N271" s="225" t="s">
        <v>41</v>
      </c>
      <c r="O271" s="90"/>
      <c r="P271" s="226">
        <f>O271*H271</f>
        <v>0</v>
      </c>
      <c r="Q271" s="226">
        <v>1.7E-05</v>
      </c>
      <c r="R271" s="226">
        <f>Q271*H271</f>
        <v>9.3499999999999996E-05</v>
      </c>
      <c r="S271" s="226">
        <v>0</v>
      </c>
      <c r="T271" s="227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28" t="s">
        <v>130</v>
      </c>
      <c r="AT271" s="228" t="s">
        <v>125</v>
      </c>
      <c r="AU271" s="228" t="s">
        <v>86</v>
      </c>
      <c r="AY271" s="16" t="s">
        <v>123</v>
      </c>
      <c r="BE271" s="229">
        <f>IF(N271="základní",J271,0)</f>
        <v>0</v>
      </c>
      <c r="BF271" s="229">
        <f>IF(N271="snížená",J271,0)</f>
        <v>0</v>
      </c>
      <c r="BG271" s="229">
        <f>IF(N271="zákl. přenesená",J271,0)</f>
        <v>0</v>
      </c>
      <c r="BH271" s="229">
        <f>IF(N271="sníž. přenesená",J271,0)</f>
        <v>0</v>
      </c>
      <c r="BI271" s="229">
        <f>IF(N271="nulová",J271,0)</f>
        <v>0</v>
      </c>
      <c r="BJ271" s="16" t="s">
        <v>84</v>
      </c>
      <c r="BK271" s="229">
        <f>ROUND(I271*H271,2)</f>
        <v>0</v>
      </c>
      <c r="BL271" s="16" t="s">
        <v>130</v>
      </c>
      <c r="BM271" s="228" t="s">
        <v>398</v>
      </c>
    </row>
    <row r="272" s="13" customFormat="1">
      <c r="A272" s="13"/>
      <c r="B272" s="230"/>
      <c r="C272" s="231"/>
      <c r="D272" s="232" t="s">
        <v>132</v>
      </c>
      <c r="E272" s="233" t="s">
        <v>1</v>
      </c>
      <c r="F272" s="234" t="s">
        <v>399</v>
      </c>
      <c r="G272" s="231"/>
      <c r="H272" s="235">
        <v>5.5</v>
      </c>
      <c r="I272" s="236"/>
      <c r="J272" s="231"/>
      <c r="K272" s="231"/>
      <c r="L272" s="237"/>
      <c r="M272" s="238"/>
      <c r="N272" s="239"/>
      <c r="O272" s="239"/>
      <c r="P272" s="239"/>
      <c r="Q272" s="239"/>
      <c r="R272" s="239"/>
      <c r="S272" s="239"/>
      <c r="T272" s="240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1" t="s">
        <v>132</v>
      </c>
      <c r="AU272" s="241" t="s">
        <v>86</v>
      </c>
      <c r="AV272" s="13" t="s">
        <v>86</v>
      </c>
      <c r="AW272" s="13" t="s">
        <v>32</v>
      </c>
      <c r="AX272" s="13" t="s">
        <v>84</v>
      </c>
      <c r="AY272" s="241" t="s">
        <v>123</v>
      </c>
    </row>
    <row r="273" s="2" customFormat="1" ht="24.15" customHeight="1">
      <c r="A273" s="37"/>
      <c r="B273" s="38"/>
      <c r="C273" s="254" t="s">
        <v>400</v>
      </c>
      <c r="D273" s="254" t="s">
        <v>246</v>
      </c>
      <c r="E273" s="255" t="s">
        <v>401</v>
      </c>
      <c r="F273" s="256" t="s">
        <v>402</v>
      </c>
      <c r="G273" s="257" t="s">
        <v>168</v>
      </c>
      <c r="H273" s="258">
        <v>5.665</v>
      </c>
      <c r="I273" s="259"/>
      <c r="J273" s="260">
        <f>ROUND(I273*H273,2)</f>
        <v>0</v>
      </c>
      <c r="K273" s="256" t="s">
        <v>129</v>
      </c>
      <c r="L273" s="261"/>
      <c r="M273" s="262" t="s">
        <v>1</v>
      </c>
      <c r="N273" s="263" t="s">
        <v>41</v>
      </c>
      <c r="O273" s="90"/>
      <c r="P273" s="226">
        <f>O273*H273</f>
        <v>0</v>
      </c>
      <c r="Q273" s="226">
        <v>0.0097000000000000003</v>
      </c>
      <c r="R273" s="226">
        <f>Q273*H273</f>
        <v>0.054950499999999999</v>
      </c>
      <c r="S273" s="226">
        <v>0</v>
      </c>
      <c r="T273" s="227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28" t="s">
        <v>171</v>
      </c>
      <c r="AT273" s="228" t="s">
        <v>246</v>
      </c>
      <c r="AU273" s="228" t="s">
        <v>86</v>
      </c>
      <c r="AY273" s="16" t="s">
        <v>123</v>
      </c>
      <c r="BE273" s="229">
        <f>IF(N273="základní",J273,0)</f>
        <v>0</v>
      </c>
      <c r="BF273" s="229">
        <f>IF(N273="snížená",J273,0)</f>
        <v>0</v>
      </c>
      <c r="BG273" s="229">
        <f>IF(N273="zákl. přenesená",J273,0)</f>
        <v>0</v>
      </c>
      <c r="BH273" s="229">
        <f>IF(N273="sníž. přenesená",J273,0)</f>
        <v>0</v>
      </c>
      <c r="BI273" s="229">
        <f>IF(N273="nulová",J273,0)</f>
        <v>0</v>
      </c>
      <c r="BJ273" s="16" t="s">
        <v>84</v>
      </c>
      <c r="BK273" s="229">
        <f>ROUND(I273*H273,2)</f>
        <v>0</v>
      </c>
      <c r="BL273" s="16" t="s">
        <v>130</v>
      </c>
      <c r="BM273" s="228" t="s">
        <v>403</v>
      </c>
    </row>
    <row r="274" s="13" customFormat="1">
      <c r="A274" s="13"/>
      <c r="B274" s="230"/>
      <c r="C274" s="231"/>
      <c r="D274" s="232" t="s">
        <v>132</v>
      </c>
      <c r="E274" s="233" t="s">
        <v>1</v>
      </c>
      <c r="F274" s="234" t="s">
        <v>399</v>
      </c>
      <c r="G274" s="231"/>
      <c r="H274" s="235">
        <v>5.5</v>
      </c>
      <c r="I274" s="236"/>
      <c r="J274" s="231"/>
      <c r="K274" s="231"/>
      <c r="L274" s="237"/>
      <c r="M274" s="238"/>
      <c r="N274" s="239"/>
      <c r="O274" s="239"/>
      <c r="P274" s="239"/>
      <c r="Q274" s="239"/>
      <c r="R274" s="239"/>
      <c r="S274" s="239"/>
      <c r="T274" s="240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1" t="s">
        <v>132</v>
      </c>
      <c r="AU274" s="241" t="s">
        <v>86</v>
      </c>
      <c r="AV274" s="13" t="s">
        <v>86</v>
      </c>
      <c r="AW274" s="13" t="s">
        <v>32</v>
      </c>
      <c r="AX274" s="13" t="s">
        <v>76</v>
      </c>
      <c r="AY274" s="241" t="s">
        <v>123</v>
      </c>
    </row>
    <row r="275" s="13" customFormat="1">
      <c r="A275" s="13"/>
      <c r="B275" s="230"/>
      <c r="C275" s="231"/>
      <c r="D275" s="232" t="s">
        <v>132</v>
      </c>
      <c r="E275" s="233" t="s">
        <v>1</v>
      </c>
      <c r="F275" s="234" t="s">
        <v>404</v>
      </c>
      <c r="G275" s="231"/>
      <c r="H275" s="235">
        <v>5.665</v>
      </c>
      <c r="I275" s="236"/>
      <c r="J275" s="231"/>
      <c r="K275" s="231"/>
      <c r="L275" s="237"/>
      <c r="M275" s="238"/>
      <c r="N275" s="239"/>
      <c r="O275" s="239"/>
      <c r="P275" s="239"/>
      <c r="Q275" s="239"/>
      <c r="R275" s="239"/>
      <c r="S275" s="239"/>
      <c r="T275" s="240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1" t="s">
        <v>132</v>
      </c>
      <c r="AU275" s="241" t="s">
        <v>86</v>
      </c>
      <c r="AV275" s="13" t="s">
        <v>86</v>
      </c>
      <c r="AW275" s="13" t="s">
        <v>32</v>
      </c>
      <c r="AX275" s="13" t="s">
        <v>84</v>
      </c>
      <c r="AY275" s="241" t="s">
        <v>123</v>
      </c>
    </row>
    <row r="276" s="2" customFormat="1" ht="24.15" customHeight="1">
      <c r="A276" s="37"/>
      <c r="B276" s="38"/>
      <c r="C276" s="217" t="s">
        <v>405</v>
      </c>
      <c r="D276" s="217" t="s">
        <v>125</v>
      </c>
      <c r="E276" s="218" t="s">
        <v>406</v>
      </c>
      <c r="F276" s="219" t="s">
        <v>407</v>
      </c>
      <c r="G276" s="220" t="s">
        <v>168</v>
      </c>
      <c r="H276" s="221">
        <v>272.89999999999998</v>
      </c>
      <c r="I276" s="222"/>
      <c r="J276" s="223">
        <f>ROUND(I276*H276,2)</f>
        <v>0</v>
      </c>
      <c r="K276" s="219" t="s">
        <v>129</v>
      </c>
      <c r="L276" s="43"/>
      <c r="M276" s="224" t="s">
        <v>1</v>
      </c>
      <c r="N276" s="225" t="s">
        <v>41</v>
      </c>
      <c r="O276" s="90"/>
      <c r="P276" s="226">
        <f>O276*H276</f>
        <v>0</v>
      </c>
      <c r="Q276" s="226">
        <v>1.9000000000000001E-05</v>
      </c>
      <c r="R276" s="226">
        <f>Q276*H276</f>
        <v>0.0051850999999999998</v>
      </c>
      <c r="S276" s="226">
        <v>0</v>
      </c>
      <c r="T276" s="227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28" t="s">
        <v>130</v>
      </c>
      <c r="AT276" s="228" t="s">
        <v>125</v>
      </c>
      <c r="AU276" s="228" t="s">
        <v>86</v>
      </c>
      <c r="AY276" s="16" t="s">
        <v>123</v>
      </c>
      <c r="BE276" s="229">
        <f>IF(N276="základní",J276,0)</f>
        <v>0</v>
      </c>
      <c r="BF276" s="229">
        <f>IF(N276="snížená",J276,0)</f>
        <v>0</v>
      </c>
      <c r="BG276" s="229">
        <f>IF(N276="zákl. přenesená",J276,0)</f>
        <v>0</v>
      </c>
      <c r="BH276" s="229">
        <f>IF(N276="sníž. přenesená",J276,0)</f>
        <v>0</v>
      </c>
      <c r="BI276" s="229">
        <f>IF(N276="nulová",J276,0)</f>
        <v>0</v>
      </c>
      <c r="BJ276" s="16" t="s">
        <v>84</v>
      </c>
      <c r="BK276" s="229">
        <f>ROUND(I276*H276,2)</f>
        <v>0</v>
      </c>
      <c r="BL276" s="16" t="s">
        <v>130</v>
      </c>
      <c r="BM276" s="228" t="s">
        <v>408</v>
      </c>
    </row>
    <row r="277" s="13" customFormat="1">
      <c r="A277" s="13"/>
      <c r="B277" s="230"/>
      <c r="C277" s="231"/>
      <c r="D277" s="232" t="s">
        <v>132</v>
      </c>
      <c r="E277" s="233" t="s">
        <v>1</v>
      </c>
      <c r="F277" s="234" t="s">
        <v>409</v>
      </c>
      <c r="G277" s="231"/>
      <c r="H277" s="235">
        <v>272.89999999999998</v>
      </c>
      <c r="I277" s="236"/>
      <c r="J277" s="231"/>
      <c r="K277" s="231"/>
      <c r="L277" s="237"/>
      <c r="M277" s="238"/>
      <c r="N277" s="239"/>
      <c r="O277" s="239"/>
      <c r="P277" s="239"/>
      <c r="Q277" s="239"/>
      <c r="R277" s="239"/>
      <c r="S277" s="239"/>
      <c r="T277" s="240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1" t="s">
        <v>132</v>
      </c>
      <c r="AU277" s="241" t="s">
        <v>86</v>
      </c>
      <c r="AV277" s="13" t="s">
        <v>86</v>
      </c>
      <c r="AW277" s="13" t="s">
        <v>32</v>
      </c>
      <c r="AX277" s="13" t="s">
        <v>84</v>
      </c>
      <c r="AY277" s="241" t="s">
        <v>123</v>
      </c>
    </row>
    <row r="278" s="2" customFormat="1" ht="24.15" customHeight="1">
      <c r="A278" s="37"/>
      <c r="B278" s="38"/>
      <c r="C278" s="254" t="s">
        <v>410</v>
      </c>
      <c r="D278" s="254" t="s">
        <v>246</v>
      </c>
      <c r="E278" s="255" t="s">
        <v>411</v>
      </c>
      <c r="F278" s="256" t="s">
        <v>412</v>
      </c>
      <c r="G278" s="257" t="s">
        <v>168</v>
      </c>
      <c r="H278" s="258">
        <v>281.08699999999999</v>
      </c>
      <c r="I278" s="259"/>
      <c r="J278" s="260">
        <f>ROUND(I278*H278,2)</f>
        <v>0</v>
      </c>
      <c r="K278" s="256" t="s">
        <v>129</v>
      </c>
      <c r="L278" s="261"/>
      <c r="M278" s="262" t="s">
        <v>1</v>
      </c>
      <c r="N278" s="263" t="s">
        <v>41</v>
      </c>
      <c r="O278" s="90"/>
      <c r="P278" s="226">
        <f>O278*H278</f>
        <v>0</v>
      </c>
      <c r="Q278" s="226">
        <v>0.014999999999999999</v>
      </c>
      <c r="R278" s="226">
        <f>Q278*H278</f>
        <v>4.2163049999999993</v>
      </c>
      <c r="S278" s="226">
        <v>0</v>
      </c>
      <c r="T278" s="227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28" t="s">
        <v>171</v>
      </c>
      <c r="AT278" s="228" t="s">
        <v>246</v>
      </c>
      <c r="AU278" s="228" t="s">
        <v>86</v>
      </c>
      <c r="AY278" s="16" t="s">
        <v>123</v>
      </c>
      <c r="BE278" s="229">
        <f>IF(N278="základní",J278,0)</f>
        <v>0</v>
      </c>
      <c r="BF278" s="229">
        <f>IF(N278="snížená",J278,0)</f>
        <v>0</v>
      </c>
      <c r="BG278" s="229">
        <f>IF(N278="zákl. přenesená",J278,0)</f>
        <v>0</v>
      </c>
      <c r="BH278" s="229">
        <f>IF(N278="sníž. přenesená",J278,0)</f>
        <v>0</v>
      </c>
      <c r="BI278" s="229">
        <f>IF(N278="nulová",J278,0)</f>
        <v>0</v>
      </c>
      <c r="BJ278" s="16" t="s">
        <v>84</v>
      </c>
      <c r="BK278" s="229">
        <f>ROUND(I278*H278,2)</f>
        <v>0</v>
      </c>
      <c r="BL278" s="16" t="s">
        <v>130</v>
      </c>
      <c r="BM278" s="228" t="s">
        <v>413</v>
      </c>
    </row>
    <row r="279" s="13" customFormat="1">
      <c r="A279" s="13"/>
      <c r="B279" s="230"/>
      <c r="C279" s="231"/>
      <c r="D279" s="232" t="s">
        <v>132</v>
      </c>
      <c r="E279" s="233" t="s">
        <v>1</v>
      </c>
      <c r="F279" s="234" t="s">
        <v>414</v>
      </c>
      <c r="G279" s="231"/>
      <c r="H279" s="235">
        <v>272.89999999999998</v>
      </c>
      <c r="I279" s="236"/>
      <c r="J279" s="231"/>
      <c r="K279" s="231"/>
      <c r="L279" s="237"/>
      <c r="M279" s="238"/>
      <c r="N279" s="239"/>
      <c r="O279" s="239"/>
      <c r="P279" s="239"/>
      <c r="Q279" s="239"/>
      <c r="R279" s="239"/>
      <c r="S279" s="239"/>
      <c r="T279" s="240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1" t="s">
        <v>132</v>
      </c>
      <c r="AU279" s="241" t="s">
        <v>86</v>
      </c>
      <c r="AV279" s="13" t="s">
        <v>86</v>
      </c>
      <c r="AW279" s="13" t="s">
        <v>32</v>
      </c>
      <c r="AX279" s="13" t="s">
        <v>76</v>
      </c>
      <c r="AY279" s="241" t="s">
        <v>123</v>
      </c>
    </row>
    <row r="280" s="13" customFormat="1">
      <c r="A280" s="13"/>
      <c r="B280" s="230"/>
      <c r="C280" s="231"/>
      <c r="D280" s="232" t="s">
        <v>132</v>
      </c>
      <c r="E280" s="233" t="s">
        <v>1</v>
      </c>
      <c r="F280" s="234" t="s">
        <v>415</v>
      </c>
      <c r="G280" s="231"/>
      <c r="H280" s="235">
        <v>281.08699999999999</v>
      </c>
      <c r="I280" s="236"/>
      <c r="J280" s="231"/>
      <c r="K280" s="231"/>
      <c r="L280" s="237"/>
      <c r="M280" s="238"/>
      <c r="N280" s="239"/>
      <c r="O280" s="239"/>
      <c r="P280" s="239"/>
      <c r="Q280" s="239"/>
      <c r="R280" s="239"/>
      <c r="S280" s="239"/>
      <c r="T280" s="240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1" t="s">
        <v>132</v>
      </c>
      <c r="AU280" s="241" t="s">
        <v>86</v>
      </c>
      <c r="AV280" s="13" t="s">
        <v>86</v>
      </c>
      <c r="AW280" s="13" t="s">
        <v>32</v>
      </c>
      <c r="AX280" s="13" t="s">
        <v>84</v>
      </c>
      <c r="AY280" s="241" t="s">
        <v>123</v>
      </c>
    </row>
    <row r="281" s="2" customFormat="1" ht="44.25" customHeight="1">
      <c r="A281" s="37"/>
      <c r="B281" s="38"/>
      <c r="C281" s="217" t="s">
        <v>416</v>
      </c>
      <c r="D281" s="217" t="s">
        <v>125</v>
      </c>
      <c r="E281" s="218" t="s">
        <v>417</v>
      </c>
      <c r="F281" s="219" t="s">
        <v>418</v>
      </c>
      <c r="G281" s="220" t="s">
        <v>317</v>
      </c>
      <c r="H281" s="221">
        <v>1</v>
      </c>
      <c r="I281" s="222"/>
      <c r="J281" s="223">
        <f>ROUND(I281*H281,2)</f>
        <v>0</v>
      </c>
      <c r="K281" s="219" t="s">
        <v>129</v>
      </c>
      <c r="L281" s="43"/>
      <c r="M281" s="224" t="s">
        <v>1</v>
      </c>
      <c r="N281" s="225" t="s">
        <v>41</v>
      </c>
      <c r="O281" s="90"/>
      <c r="P281" s="226">
        <f>O281*H281</f>
        <v>0</v>
      </c>
      <c r="Q281" s="226">
        <v>1.9E-06</v>
      </c>
      <c r="R281" s="226">
        <f>Q281*H281</f>
        <v>1.9E-06</v>
      </c>
      <c r="S281" s="226">
        <v>0</v>
      </c>
      <c r="T281" s="227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28" t="s">
        <v>130</v>
      </c>
      <c r="AT281" s="228" t="s">
        <v>125</v>
      </c>
      <c r="AU281" s="228" t="s">
        <v>86</v>
      </c>
      <c r="AY281" s="16" t="s">
        <v>123</v>
      </c>
      <c r="BE281" s="229">
        <f>IF(N281="základní",J281,0)</f>
        <v>0</v>
      </c>
      <c r="BF281" s="229">
        <f>IF(N281="snížená",J281,0)</f>
        <v>0</v>
      </c>
      <c r="BG281" s="229">
        <f>IF(N281="zákl. přenesená",J281,0)</f>
        <v>0</v>
      </c>
      <c r="BH281" s="229">
        <f>IF(N281="sníž. přenesená",J281,0)</f>
        <v>0</v>
      </c>
      <c r="BI281" s="229">
        <f>IF(N281="nulová",J281,0)</f>
        <v>0</v>
      </c>
      <c r="BJ281" s="16" t="s">
        <v>84</v>
      </c>
      <c r="BK281" s="229">
        <f>ROUND(I281*H281,2)</f>
        <v>0</v>
      </c>
      <c r="BL281" s="16" t="s">
        <v>130</v>
      </c>
      <c r="BM281" s="228" t="s">
        <v>419</v>
      </c>
    </row>
    <row r="282" s="2" customFormat="1" ht="16.5" customHeight="1">
      <c r="A282" s="37"/>
      <c r="B282" s="38"/>
      <c r="C282" s="254" t="s">
        <v>420</v>
      </c>
      <c r="D282" s="254" t="s">
        <v>246</v>
      </c>
      <c r="E282" s="255" t="s">
        <v>421</v>
      </c>
      <c r="F282" s="256" t="s">
        <v>422</v>
      </c>
      <c r="G282" s="257" t="s">
        <v>317</v>
      </c>
      <c r="H282" s="258">
        <v>1</v>
      </c>
      <c r="I282" s="259"/>
      <c r="J282" s="260">
        <f>ROUND(I282*H282,2)</f>
        <v>0</v>
      </c>
      <c r="K282" s="256" t="s">
        <v>129</v>
      </c>
      <c r="L282" s="261"/>
      <c r="M282" s="262" t="s">
        <v>1</v>
      </c>
      <c r="N282" s="263" t="s">
        <v>41</v>
      </c>
      <c r="O282" s="90"/>
      <c r="P282" s="226">
        <f>O282*H282</f>
        <v>0</v>
      </c>
      <c r="Q282" s="226">
        <v>0.001</v>
      </c>
      <c r="R282" s="226">
        <f>Q282*H282</f>
        <v>0.001</v>
      </c>
      <c r="S282" s="226">
        <v>0</v>
      </c>
      <c r="T282" s="227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28" t="s">
        <v>171</v>
      </c>
      <c r="AT282" s="228" t="s">
        <v>246</v>
      </c>
      <c r="AU282" s="228" t="s">
        <v>86</v>
      </c>
      <c r="AY282" s="16" t="s">
        <v>123</v>
      </c>
      <c r="BE282" s="229">
        <f>IF(N282="základní",J282,0)</f>
        <v>0</v>
      </c>
      <c r="BF282" s="229">
        <f>IF(N282="snížená",J282,0)</f>
        <v>0</v>
      </c>
      <c r="BG282" s="229">
        <f>IF(N282="zákl. přenesená",J282,0)</f>
        <v>0</v>
      </c>
      <c r="BH282" s="229">
        <f>IF(N282="sníž. přenesená",J282,0)</f>
        <v>0</v>
      </c>
      <c r="BI282" s="229">
        <f>IF(N282="nulová",J282,0)</f>
        <v>0</v>
      </c>
      <c r="BJ282" s="16" t="s">
        <v>84</v>
      </c>
      <c r="BK282" s="229">
        <f>ROUND(I282*H282,2)</f>
        <v>0</v>
      </c>
      <c r="BL282" s="16" t="s">
        <v>130</v>
      </c>
      <c r="BM282" s="228" t="s">
        <v>423</v>
      </c>
    </row>
    <row r="283" s="2" customFormat="1" ht="33" customHeight="1">
      <c r="A283" s="37"/>
      <c r="B283" s="38"/>
      <c r="C283" s="217" t="s">
        <v>424</v>
      </c>
      <c r="D283" s="217" t="s">
        <v>125</v>
      </c>
      <c r="E283" s="218" t="s">
        <v>425</v>
      </c>
      <c r="F283" s="219" t="s">
        <v>426</v>
      </c>
      <c r="G283" s="220" t="s">
        <v>186</v>
      </c>
      <c r="H283" s="221">
        <v>1.8</v>
      </c>
      <c r="I283" s="222"/>
      <c r="J283" s="223">
        <f>ROUND(I283*H283,2)</f>
        <v>0</v>
      </c>
      <c r="K283" s="219" t="s">
        <v>129</v>
      </c>
      <c r="L283" s="43"/>
      <c r="M283" s="224" t="s">
        <v>1</v>
      </c>
      <c r="N283" s="225" t="s">
        <v>41</v>
      </c>
      <c r="O283" s="90"/>
      <c r="P283" s="226">
        <f>O283*H283</f>
        <v>0</v>
      </c>
      <c r="Q283" s="226">
        <v>0</v>
      </c>
      <c r="R283" s="226">
        <f>Q283*H283</f>
        <v>0</v>
      </c>
      <c r="S283" s="226">
        <v>1.76</v>
      </c>
      <c r="T283" s="227">
        <f>S283*H283</f>
        <v>3.1680000000000001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28" t="s">
        <v>130</v>
      </c>
      <c r="AT283" s="228" t="s">
        <v>125</v>
      </c>
      <c r="AU283" s="228" t="s">
        <v>86</v>
      </c>
      <c r="AY283" s="16" t="s">
        <v>123</v>
      </c>
      <c r="BE283" s="229">
        <f>IF(N283="základní",J283,0)</f>
        <v>0</v>
      </c>
      <c r="BF283" s="229">
        <f>IF(N283="snížená",J283,0)</f>
        <v>0</v>
      </c>
      <c r="BG283" s="229">
        <f>IF(N283="zákl. přenesená",J283,0)</f>
        <v>0</v>
      </c>
      <c r="BH283" s="229">
        <f>IF(N283="sníž. přenesená",J283,0)</f>
        <v>0</v>
      </c>
      <c r="BI283" s="229">
        <f>IF(N283="nulová",J283,0)</f>
        <v>0</v>
      </c>
      <c r="BJ283" s="16" t="s">
        <v>84</v>
      </c>
      <c r="BK283" s="229">
        <f>ROUND(I283*H283,2)</f>
        <v>0</v>
      </c>
      <c r="BL283" s="16" t="s">
        <v>130</v>
      </c>
      <c r="BM283" s="228" t="s">
        <v>427</v>
      </c>
    </row>
    <row r="284" s="13" customFormat="1">
      <c r="A284" s="13"/>
      <c r="B284" s="230"/>
      <c r="C284" s="231"/>
      <c r="D284" s="232" t="s">
        <v>132</v>
      </c>
      <c r="E284" s="233" t="s">
        <v>1</v>
      </c>
      <c r="F284" s="234" t="s">
        <v>428</v>
      </c>
      <c r="G284" s="231"/>
      <c r="H284" s="235">
        <v>1.8</v>
      </c>
      <c r="I284" s="236"/>
      <c r="J284" s="231"/>
      <c r="K284" s="231"/>
      <c r="L284" s="237"/>
      <c r="M284" s="238"/>
      <c r="N284" s="239"/>
      <c r="O284" s="239"/>
      <c r="P284" s="239"/>
      <c r="Q284" s="239"/>
      <c r="R284" s="239"/>
      <c r="S284" s="239"/>
      <c r="T284" s="240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1" t="s">
        <v>132</v>
      </c>
      <c r="AU284" s="241" t="s">
        <v>86</v>
      </c>
      <c r="AV284" s="13" t="s">
        <v>86</v>
      </c>
      <c r="AW284" s="13" t="s">
        <v>32</v>
      </c>
      <c r="AX284" s="13" t="s">
        <v>84</v>
      </c>
      <c r="AY284" s="241" t="s">
        <v>123</v>
      </c>
    </row>
    <row r="285" s="2" customFormat="1" ht="24.15" customHeight="1">
      <c r="A285" s="37"/>
      <c r="B285" s="38"/>
      <c r="C285" s="217" t="s">
        <v>429</v>
      </c>
      <c r="D285" s="217" t="s">
        <v>125</v>
      </c>
      <c r="E285" s="218" t="s">
        <v>430</v>
      </c>
      <c r="F285" s="219" t="s">
        <v>431</v>
      </c>
      <c r="G285" s="220" t="s">
        <v>432</v>
      </c>
      <c r="H285" s="221">
        <v>10</v>
      </c>
      <c r="I285" s="222"/>
      <c r="J285" s="223">
        <f>ROUND(I285*H285,2)</f>
        <v>0</v>
      </c>
      <c r="K285" s="219" t="s">
        <v>129</v>
      </c>
      <c r="L285" s="43"/>
      <c r="M285" s="224" t="s">
        <v>1</v>
      </c>
      <c r="N285" s="225" t="s">
        <v>41</v>
      </c>
      <c r="O285" s="90"/>
      <c r="P285" s="226">
        <f>O285*H285</f>
        <v>0</v>
      </c>
      <c r="Q285" s="226">
        <v>0.0003102</v>
      </c>
      <c r="R285" s="226">
        <f>Q285*H285</f>
        <v>0.0031020000000000002</v>
      </c>
      <c r="S285" s="226">
        <v>0</v>
      </c>
      <c r="T285" s="227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28" t="s">
        <v>130</v>
      </c>
      <c r="AT285" s="228" t="s">
        <v>125</v>
      </c>
      <c r="AU285" s="228" t="s">
        <v>86</v>
      </c>
      <c r="AY285" s="16" t="s">
        <v>123</v>
      </c>
      <c r="BE285" s="229">
        <f>IF(N285="základní",J285,0)</f>
        <v>0</v>
      </c>
      <c r="BF285" s="229">
        <f>IF(N285="snížená",J285,0)</f>
        <v>0</v>
      </c>
      <c r="BG285" s="229">
        <f>IF(N285="zákl. přenesená",J285,0)</f>
        <v>0</v>
      </c>
      <c r="BH285" s="229">
        <f>IF(N285="sníž. přenesená",J285,0)</f>
        <v>0</v>
      </c>
      <c r="BI285" s="229">
        <f>IF(N285="nulová",J285,0)</f>
        <v>0</v>
      </c>
      <c r="BJ285" s="16" t="s">
        <v>84</v>
      </c>
      <c r="BK285" s="229">
        <f>ROUND(I285*H285,2)</f>
        <v>0</v>
      </c>
      <c r="BL285" s="16" t="s">
        <v>130</v>
      </c>
      <c r="BM285" s="228" t="s">
        <v>433</v>
      </c>
    </row>
    <row r="286" s="2" customFormat="1" ht="44.25" customHeight="1">
      <c r="A286" s="37"/>
      <c r="B286" s="38"/>
      <c r="C286" s="217" t="s">
        <v>434</v>
      </c>
      <c r="D286" s="217" t="s">
        <v>125</v>
      </c>
      <c r="E286" s="218" t="s">
        <v>435</v>
      </c>
      <c r="F286" s="219" t="s">
        <v>436</v>
      </c>
      <c r="G286" s="220" t="s">
        <v>317</v>
      </c>
      <c r="H286" s="221">
        <v>8</v>
      </c>
      <c r="I286" s="222"/>
      <c r="J286" s="223">
        <f>ROUND(I286*H286,2)</f>
        <v>0</v>
      </c>
      <c r="K286" s="219" t="s">
        <v>129</v>
      </c>
      <c r="L286" s="43"/>
      <c r="M286" s="224" t="s">
        <v>1</v>
      </c>
      <c r="N286" s="225" t="s">
        <v>41</v>
      </c>
      <c r="O286" s="90"/>
      <c r="P286" s="226">
        <f>O286*H286</f>
        <v>0</v>
      </c>
      <c r="Q286" s="226">
        <v>2.115869408</v>
      </c>
      <c r="R286" s="226">
        <f>Q286*H286</f>
        <v>16.926955264</v>
      </c>
      <c r="S286" s="226">
        <v>0</v>
      </c>
      <c r="T286" s="227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28" t="s">
        <v>130</v>
      </c>
      <c r="AT286" s="228" t="s">
        <v>125</v>
      </c>
      <c r="AU286" s="228" t="s">
        <v>86</v>
      </c>
      <c r="AY286" s="16" t="s">
        <v>123</v>
      </c>
      <c r="BE286" s="229">
        <f>IF(N286="základní",J286,0)</f>
        <v>0</v>
      </c>
      <c r="BF286" s="229">
        <f>IF(N286="snížená",J286,0)</f>
        <v>0</v>
      </c>
      <c r="BG286" s="229">
        <f>IF(N286="zákl. přenesená",J286,0)</f>
        <v>0</v>
      </c>
      <c r="BH286" s="229">
        <f>IF(N286="sníž. přenesená",J286,0)</f>
        <v>0</v>
      </c>
      <c r="BI286" s="229">
        <f>IF(N286="nulová",J286,0)</f>
        <v>0</v>
      </c>
      <c r="BJ286" s="16" t="s">
        <v>84</v>
      </c>
      <c r="BK286" s="229">
        <f>ROUND(I286*H286,2)</f>
        <v>0</v>
      </c>
      <c r="BL286" s="16" t="s">
        <v>130</v>
      </c>
      <c r="BM286" s="228" t="s">
        <v>437</v>
      </c>
    </row>
    <row r="287" s="2" customFormat="1" ht="24.15" customHeight="1">
      <c r="A287" s="37"/>
      <c r="B287" s="38"/>
      <c r="C287" s="254" t="s">
        <v>438</v>
      </c>
      <c r="D287" s="254" t="s">
        <v>246</v>
      </c>
      <c r="E287" s="255" t="s">
        <v>439</v>
      </c>
      <c r="F287" s="256" t="s">
        <v>440</v>
      </c>
      <c r="G287" s="257" t="s">
        <v>317</v>
      </c>
      <c r="H287" s="258">
        <v>8</v>
      </c>
      <c r="I287" s="259"/>
      <c r="J287" s="260">
        <f>ROUND(I287*H287,2)</f>
        <v>0</v>
      </c>
      <c r="K287" s="256" t="s">
        <v>129</v>
      </c>
      <c r="L287" s="261"/>
      <c r="M287" s="262" t="s">
        <v>1</v>
      </c>
      <c r="N287" s="263" t="s">
        <v>41</v>
      </c>
      <c r="O287" s="90"/>
      <c r="P287" s="226">
        <f>O287*H287</f>
        <v>0</v>
      </c>
      <c r="Q287" s="226">
        <v>1.4099999999999999</v>
      </c>
      <c r="R287" s="226">
        <f>Q287*H287</f>
        <v>11.279999999999999</v>
      </c>
      <c r="S287" s="226">
        <v>0</v>
      </c>
      <c r="T287" s="227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28" t="s">
        <v>171</v>
      </c>
      <c r="AT287" s="228" t="s">
        <v>246</v>
      </c>
      <c r="AU287" s="228" t="s">
        <v>86</v>
      </c>
      <c r="AY287" s="16" t="s">
        <v>123</v>
      </c>
      <c r="BE287" s="229">
        <f>IF(N287="základní",J287,0)</f>
        <v>0</v>
      </c>
      <c r="BF287" s="229">
        <f>IF(N287="snížená",J287,0)</f>
        <v>0</v>
      </c>
      <c r="BG287" s="229">
        <f>IF(N287="zákl. přenesená",J287,0)</f>
        <v>0</v>
      </c>
      <c r="BH287" s="229">
        <f>IF(N287="sníž. přenesená",J287,0)</f>
        <v>0</v>
      </c>
      <c r="BI287" s="229">
        <f>IF(N287="nulová",J287,0)</f>
        <v>0</v>
      </c>
      <c r="BJ287" s="16" t="s">
        <v>84</v>
      </c>
      <c r="BK287" s="229">
        <f>ROUND(I287*H287,2)</f>
        <v>0</v>
      </c>
      <c r="BL287" s="16" t="s">
        <v>130</v>
      </c>
      <c r="BM287" s="228" t="s">
        <v>441</v>
      </c>
    </row>
    <row r="288" s="2" customFormat="1" ht="24.15" customHeight="1">
      <c r="A288" s="37"/>
      <c r="B288" s="38"/>
      <c r="C288" s="254" t="s">
        <v>442</v>
      </c>
      <c r="D288" s="254" t="s">
        <v>246</v>
      </c>
      <c r="E288" s="255" t="s">
        <v>443</v>
      </c>
      <c r="F288" s="256" t="s">
        <v>444</v>
      </c>
      <c r="G288" s="257" t="s">
        <v>317</v>
      </c>
      <c r="H288" s="258">
        <v>21</v>
      </c>
      <c r="I288" s="259"/>
      <c r="J288" s="260">
        <f>ROUND(I288*H288,2)</f>
        <v>0</v>
      </c>
      <c r="K288" s="256" t="s">
        <v>129</v>
      </c>
      <c r="L288" s="261"/>
      <c r="M288" s="262" t="s">
        <v>1</v>
      </c>
      <c r="N288" s="263" t="s">
        <v>41</v>
      </c>
      <c r="O288" s="90"/>
      <c r="P288" s="226">
        <f>O288*H288</f>
        <v>0</v>
      </c>
      <c r="Q288" s="226">
        <v>0.002</v>
      </c>
      <c r="R288" s="226">
        <f>Q288*H288</f>
        <v>0.042000000000000003</v>
      </c>
      <c r="S288" s="226">
        <v>0</v>
      </c>
      <c r="T288" s="227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28" t="s">
        <v>171</v>
      </c>
      <c r="AT288" s="228" t="s">
        <v>246</v>
      </c>
      <c r="AU288" s="228" t="s">
        <v>86</v>
      </c>
      <c r="AY288" s="16" t="s">
        <v>123</v>
      </c>
      <c r="BE288" s="229">
        <f>IF(N288="základní",J288,0)</f>
        <v>0</v>
      </c>
      <c r="BF288" s="229">
        <f>IF(N288="snížená",J288,0)</f>
        <v>0</v>
      </c>
      <c r="BG288" s="229">
        <f>IF(N288="zákl. přenesená",J288,0)</f>
        <v>0</v>
      </c>
      <c r="BH288" s="229">
        <f>IF(N288="sníž. přenesená",J288,0)</f>
        <v>0</v>
      </c>
      <c r="BI288" s="229">
        <f>IF(N288="nulová",J288,0)</f>
        <v>0</v>
      </c>
      <c r="BJ288" s="16" t="s">
        <v>84</v>
      </c>
      <c r="BK288" s="229">
        <f>ROUND(I288*H288,2)</f>
        <v>0</v>
      </c>
      <c r="BL288" s="16" t="s">
        <v>130</v>
      </c>
      <c r="BM288" s="228" t="s">
        <v>445</v>
      </c>
    </row>
    <row r="289" s="2" customFormat="1" ht="21.75" customHeight="1">
      <c r="A289" s="37"/>
      <c r="B289" s="38"/>
      <c r="C289" s="254" t="s">
        <v>446</v>
      </c>
      <c r="D289" s="254" t="s">
        <v>246</v>
      </c>
      <c r="E289" s="255" t="s">
        <v>447</v>
      </c>
      <c r="F289" s="256" t="s">
        <v>448</v>
      </c>
      <c r="G289" s="257" t="s">
        <v>317</v>
      </c>
      <c r="H289" s="258">
        <v>5</v>
      </c>
      <c r="I289" s="259"/>
      <c r="J289" s="260">
        <f>ROUND(I289*H289,2)</f>
        <v>0</v>
      </c>
      <c r="K289" s="256" t="s">
        <v>129</v>
      </c>
      <c r="L289" s="261"/>
      <c r="M289" s="262" t="s">
        <v>1</v>
      </c>
      <c r="N289" s="263" t="s">
        <v>41</v>
      </c>
      <c r="O289" s="90"/>
      <c r="P289" s="226">
        <f>O289*H289</f>
        <v>0</v>
      </c>
      <c r="Q289" s="226">
        <v>0.254</v>
      </c>
      <c r="R289" s="226">
        <f>Q289*H289</f>
        <v>1.27</v>
      </c>
      <c r="S289" s="226">
        <v>0</v>
      </c>
      <c r="T289" s="227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28" t="s">
        <v>171</v>
      </c>
      <c r="AT289" s="228" t="s">
        <v>246</v>
      </c>
      <c r="AU289" s="228" t="s">
        <v>86</v>
      </c>
      <c r="AY289" s="16" t="s">
        <v>123</v>
      </c>
      <c r="BE289" s="229">
        <f>IF(N289="základní",J289,0)</f>
        <v>0</v>
      </c>
      <c r="BF289" s="229">
        <f>IF(N289="snížená",J289,0)</f>
        <v>0</v>
      </c>
      <c r="BG289" s="229">
        <f>IF(N289="zákl. přenesená",J289,0)</f>
        <v>0</v>
      </c>
      <c r="BH289" s="229">
        <f>IF(N289="sníž. přenesená",J289,0)</f>
        <v>0</v>
      </c>
      <c r="BI289" s="229">
        <f>IF(N289="nulová",J289,0)</f>
        <v>0</v>
      </c>
      <c r="BJ289" s="16" t="s">
        <v>84</v>
      </c>
      <c r="BK289" s="229">
        <f>ROUND(I289*H289,2)</f>
        <v>0</v>
      </c>
      <c r="BL289" s="16" t="s">
        <v>130</v>
      </c>
      <c r="BM289" s="228" t="s">
        <v>449</v>
      </c>
    </row>
    <row r="290" s="2" customFormat="1" ht="21.75" customHeight="1">
      <c r="A290" s="37"/>
      <c r="B290" s="38"/>
      <c r="C290" s="254" t="s">
        <v>450</v>
      </c>
      <c r="D290" s="254" t="s">
        <v>246</v>
      </c>
      <c r="E290" s="255" t="s">
        <v>451</v>
      </c>
      <c r="F290" s="256" t="s">
        <v>452</v>
      </c>
      <c r="G290" s="257" t="s">
        <v>317</v>
      </c>
      <c r="H290" s="258">
        <v>7</v>
      </c>
      <c r="I290" s="259"/>
      <c r="J290" s="260">
        <f>ROUND(I290*H290,2)</f>
        <v>0</v>
      </c>
      <c r="K290" s="256" t="s">
        <v>129</v>
      </c>
      <c r="L290" s="261"/>
      <c r="M290" s="262" t="s">
        <v>1</v>
      </c>
      <c r="N290" s="263" t="s">
        <v>41</v>
      </c>
      <c r="O290" s="90"/>
      <c r="P290" s="226">
        <f>O290*H290</f>
        <v>0</v>
      </c>
      <c r="Q290" s="226">
        <v>0.50600000000000001</v>
      </c>
      <c r="R290" s="226">
        <f>Q290*H290</f>
        <v>3.5419999999999998</v>
      </c>
      <c r="S290" s="226">
        <v>0</v>
      </c>
      <c r="T290" s="227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28" t="s">
        <v>171</v>
      </c>
      <c r="AT290" s="228" t="s">
        <v>246</v>
      </c>
      <c r="AU290" s="228" t="s">
        <v>86</v>
      </c>
      <c r="AY290" s="16" t="s">
        <v>123</v>
      </c>
      <c r="BE290" s="229">
        <f>IF(N290="základní",J290,0)</f>
        <v>0</v>
      </c>
      <c r="BF290" s="229">
        <f>IF(N290="snížená",J290,0)</f>
        <v>0</v>
      </c>
      <c r="BG290" s="229">
        <f>IF(N290="zákl. přenesená",J290,0)</f>
        <v>0</v>
      </c>
      <c r="BH290" s="229">
        <f>IF(N290="sníž. přenesená",J290,0)</f>
        <v>0</v>
      </c>
      <c r="BI290" s="229">
        <f>IF(N290="nulová",J290,0)</f>
        <v>0</v>
      </c>
      <c r="BJ290" s="16" t="s">
        <v>84</v>
      </c>
      <c r="BK290" s="229">
        <f>ROUND(I290*H290,2)</f>
        <v>0</v>
      </c>
      <c r="BL290" s="16" t="s">
        <v>130</v>
      </c>
      <c r="BM290" s="228" t="s">
        <v>453</v>
      </c>
    </row>
    <row r="291" s="2" customFormat="1" ht="21.75" customHeight="1">
      <c r="A291" s="37"/>
      <c r="B291" s="38"/>
      <c r="C291" s="254" t="s">
        <v>454</v>
      </c>
      <c r="D291" s="254" t="s">
        <v>246</v>
      </c>
      <c r="E291" s="255" t="s">
        <v>455</v>
      </c>
      <c r="F291" s="256" t="s">
        <v>456</v>
      </c>
      <c r="G291" s="257" t="s">
        <v>317</v>
      </c>
      <c r="H291" s="258">
        <v>1</v>
      </c>
      <c r="I291" s="259"/>
      <c r="J291" s="260">
        <f>ROUND(I291*H291,2)</f>
        <v>0</v>
      </c>
      <c r="K291" s="256" t="s">
        <v>129</v>
      </c>
      <c r="L291" s="261"/>
      <c r="M291" s="262" t="s">
        <v>1</v>
      </c>
      <c r="N291" s="263" t="s">
        <v>41</v>
      </c>
      <c r="O291" s="90"/>
      <c r="P291" s="226">
        <f>O291*H291</f>
        <v>0</v>
      </c>
      <c r="Q291" s="226">
        <v>1.0129999999999999</v>
      </c>
      <c r="R291" s="226">
        <f>Q291*H291</f>
        <v>1.0129999999999999</v>
      </c>
      <c r="S291" s="226">
        <v>0</v>
      </c>
      <c r="T291" s="227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28" t="s">
        <v>171</v>
      </c>
      <c r="AT291" s="228" t="s">
        <v>246</v>
      </c>
      <c r="AU291" s="228" t="s">
        <v>86</v>
      </c>
      <c r="AY291" s="16" t="s">
        <v>123</v>
      </c>
      <c r="BE291" s="229">
        <f>IF(N291="základní",J291,0)</f>
        <v>0</v>
      </c>
      <c r="BF291" s="229">
        <f>IF(N291="snížená",J291,0)</f>
        <v>0</v>
      </c>
      <c r="BG291" s="229">
        <f>IF(N291="zákl. přenesená",J291,0)</f>
        <v>0</v>
      </c>
      <c r="BH291" s="229">
        <f>IF(N291="sníž. přenesená",J291,0)</f>
        <v>0</v>
      </c>
      <c r="BI291" s="229">
        <f>IF(N291="nulová",J291,0)</f>
        <v>0</v>
      </c>
      <c r="BJ291" s="16" t="s">
        <v>84</v>
      </c>
      <c r="BK291" s="229">
        <f>ROUND(I291*H291,2)</f>
        <v>0</v>
      </c>
      <c r="BL291" s="16" t="s">
        <v>130</v>
      </c>
      <c r="BM291" s="228" t="s">
        <v>457</v>
      </c>
    </row>
    <row r="292" s="2" customFormat="1" ht="24.15" customHeight="1">
      <c r="A292" s="37"/>
      <c r="B292" s="38"/>
      <c r="C292" s="254" t="s">
        <v>458</v>
      </c>
      <c r="D292" s="254" t="s">
        <v>246</v>
      </c>
      <c r="E292" s="255" t="s">
        <v>459</v>
      </c>
      <c r="F292" s="256" t="s">
        <v>460</v>
      </c>
      <c r="G292" s="257" t="s">
        <v>317</v>
      </c>
      <c r="H292" s="258">
        <v>8</v>
      </c>
      <c r="I292" s="259"/>
      <c r="J292" s="260">
        <f>ROUND(I292*H292,2)</f>
        <v>0</v>
      </c>
      <c r="K292" s="256" t="s">
        <v>129</v>
      </c>
      <c r="L292" s="261"/>
      <c r="M292" s="262" t="s">
        <v>1</v>
      </c>
      <c r="N292" s="263" t="s">
        <v>41</v>
      </c>
      <c r="O292" s="90"/>
      <c r="P292" s="226">
        <f>O292*H292</f>
        <v>0</v>
      </c>
      <c r="Q292" s="226">
        <v>0.58499999999999996</v>
      </c>
      <c r="R292" s="226">
        <f>Q292*H292</f>
        <v>4.6799999999999997</v>
      </c>
      <c r="S292" s="226">
        <v>0</v>
      </c>
      <c r="T292" s="227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28" t="s">
        <v>171</v>
      </c>
      <c r="AT292" s="228" t="s">
        <v>246</v>
      </c>
      <c r="AU292" s="228" t="s">
        <v>86</v>
      </c>
      <c r="AY292" s="16" t="s">
        <v>123</v>
      </c>
      <c r="BE292" s="229">
        <f>IF(N292="základní",J292,0)</f>
        <v>0</v>
      </c>
      <c r="BF292" s="229">
        <f>IF(N292="snížená",J292,0)</f>
        <v>0</v>
      </c>
      <c r="BG292" s="229">
        <f>IF(N292="zákl. přenesená",J292,0)</f>
        <v>0</v>
      </c>
      <c r="BH292" s="229">
        <f>IF(N292="sníž. přenesená",J292,0)</f>
        <v>0</v>
      </c>
      <c r="BI292" s="229">
        <f>IF(N292="nulová",J292,0)</f>
        <v>0</v>
      </c>
      <c r="BJ292" s="16" t="s">
        <v>84</v>
      </c>
      <c r="BK292" s="229">
        <f>ROUND(I292*H292,2)</f>
        <v>0</v>
      </c>
      <c r="BL292" s="16" t="s">
        <v>130</v>
      </c>
      <c r="BM292" s="228" t="s">
        <v>461</v>
      </c>
    </row>
    <row r="293" s="2" customFormat="1" ht="16.5" customHeight="1">
      <c r="A293" s="37"/>
      <c r="B293" s="38"/>
      <c r="C293" s="254" t="s">
        <v>462</v>
      </c>
      <c r="D293" s="254" t="s">
        <v>246</v>
      </c>
      <c r="E293" s="255" t="s">
        <v>463</v>
      </c>
      <c r="F293" s="256" t="s">
        <v>464</v>
      </c>
      <c r="G293" s="257" t="s">
        <v>317</v>
      </c>
      <c r="H293" s="258">
        <v>19</v>
      </c>
      <c r="I293" s="259"/>
      <c r="J293" s="260">
        <f>ROUND(I293*H293,2)</f>
        <v>0</v>
      </c>
      <c r="K293" s="256" t="s">
        <v>129</v>
      </c>
      <c r="L293" s="261"/>
      <c r="M293" s="262" t="s">
        <v>1</v>
      </c>
      <c r="N293" s="263" t="s">
        <v>41</v>
      </c>
      <c r="O293" s="90"/>
      <c r="P293" s="226">
        <f>O293*H293</f>
        <v>0</v>
      </c>
      <c r="Q293" s="226">
        <v>0.00089999999999999998</v>
      </c>
      <c r="R293" s="226">
        <f>Q293*H293</f>
        <v>0.017100000000000001</v>
      </c>
      <c r="S293" s="226">
        <v>0</v>
      </c>
      <c r="T293" s="227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28" t="s">
        <v>171</v>
      </c>
      <c r="AT293" s="228" t="s">
        <v>246</v>
      </c>
      <c r="AU293" s="228" t="s">
        <v>86</v>
      </c>
      <c r="AY293" s="16" t="s">
        <v>123</v>
      </c>
      <c r="BE293" s="229">
        <f>IF(N293="základní",J293,0)</f>
        <v>0</v>
      </c>
      <c r="BF293" s="229">
        <f>IF(N293="snížená",J293,0)</f>
        <v>0</v>
      </c>
      <c r="BG293" s="229">
        <f>IF(N293="zákl. přenesená",J293,0)</f>
        <v>0</v>
      </c>
      <c r="BH293" s="229">
        <f>IF(N293="sníž. přenesená",J293,0)</f>
        <v>0</v>
      </c>
      <c r="BI293" s="229">
        <f>IF(N293="nulová",J293,0)</f>
        <v>0</v>
      </c>
      <c r="BJ293" s="16" t="s">
        <v>84</v>
      </c>
      <c r="BK293" s="229">
        <f>ROUND(I293*H293,2)</f>
        <v>0</v>
      </c>
      <c r="BL293" s="16" t="s">
        <v>130</v>
      </c>
      <c r="BM293" s="228" t="s">
        <v>465</v>
      </c>
    </row>
    <row r="294" s="2" customFormat="1" ht="37.8" customHeight="1">
      <c r="A294" s="37"/>
      <c r="B294" s="38"/>
      <c r="C294" s="217" t="s">
        <v>466</v>
      </c>
      <c r="D294" s="217" t="s">
        <v>125</v>
      </c>
      <c r="E294" s="218" t="s">
        <v>467</v>
      </c>
      <c r="F294" s="219" t="s">
        <v>468</v>
      </c>
      <c r="G294" s="220" t="s">
        <v>317</v>
      </c>
      <c r="H294" s="221">
        <v>8</v>
      </c>
      <c r="I294" s="222"/>
      <c r="J294" s="223">
        <f>ROUND(I294*H294,2)</f>
        <v>0</v>
      </c>
      <c r="K294" s="219" t="s">
        <v>129</v>
      </c>
      <c r="L294" s="43"/>
      <c r="M294" s="224" t="s">
        <v>1</v>
      </c>
      <c r="N294" s="225" t="s">
        <v>41</v>
      </c>
      <c r="O294" s="90"/>
      <c r="P294" s="226">
        <f>O294*H294</f>
        <v>0</v>
      </c>
      <c r="Q294" s="226">
        <v>0.089999999999999997</v>
      </c>
      <c r="R294" s="226">
        <f>Q294*H294</f>
        <v>0.71999999999999997</v>
      </c>
      <c r="S294" s="226">
        <v>0</v>
      </c>
      <c r="T294" s="227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28" t="s">
        <v>130</v>
      </c>
      <c r="AT294" s="228" t="s">
        <v>125</v>
      </c>
      <c r="AU294" s="228" t="s">
        <v>86</v>
      </c>
      <c r="AY294" s="16" t="s">
        <v>123</v>
      </c>
      <c r="BE294" s="229">
        <f>IF(N294="základní",J294,0)</f>
        <v>0</v>
      </c>
      <c r="BF294" s="229">
        <f>IF(N294="snížená",J294,0)</f>
        <v>0</v>
      </c>
      <c r="BG294" s="229">
        <f>IF(N294="zákl. přenesená",J294,0)</f>
        <v>0</v>
      </c>
      <c r="BH294" s="229">
        <f>IF(N294="sníž. přenesená",J294,0)</f>
        <v>0</v>
      </c>
      <c r="BI294" s="229">
        <f>IF(N294="nulová",J294,0)</f>
        <v>0</v>
      </c>
      <c r="BJ294" s="16" t="s">
        <v>84</v>
      </c>
      <c r="BK294" s="229">
        <f>ROUND(I294*H294,2)</f>
        <v>0</v>
      </c>
      <c r="BL294" s="16" t="s">
        <v>130</v>
      </c>
      <c r="BM294" s="228" t="s">
        <v>469</v>
      </c>
    </row>
    <row r="295" s="2" customFormat="1" ht="44.25" customHeight="1">
      <c r="A295" s="37"/>
      <c r="B295" s="38"/>
      <c r="C295" s="254" t="s">
        <v>470</v>
      </c>
      <c r="D295" s="254" t="s">
        <v>246</v>
      </c>
      <c r="E295" s="255" t="s">
        <v>471</v>
      </c>
      <c r="F295" s="256" t="s">
        <v>472</v>
      </c>
      <c r="G295" s="257" t="s">
        <v>317</v>
      </c>
      <c r="H295" s="258">
        <v>8</v>
      </c>
      <c r="I295" s="259"/>
      <c r="J295" s="260">
        <f>ROUND(I295*H295,2)</f>
        <v>0</v>
      </c>
      <c r="K295" s="256" t="s">
        <v>1</v>
      </c>
      <c r="L295" s="261"/>
      <c r="M295" s="262" t="s">
        <v>1</v>
      </c>
      <c r="N295" s="263" t="s">
        <v>41</v>
      </c>
      <c r="O295" s="90"/>
      <c r="P295" s="226">
        <f>O295*H295</f>
        <v>0</v>
      </c>
      <c r="Q295" s="226">
        <v>0.079000000000000001</v>
      </c>
      <c r="R295" s="226">
        <f>Q295*H295</f>
        <v>0.63200000000000001</v>
      </c>
      <c r="S295" s="226">
        <v>0</v>
      </c>
      <c r="T295" s="227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28" t="s">
        <v>171</v>
      </c>
      <c r="AT295" s="228" t="s">
        <v>246</v>
      </c>
      <c r="AU295" s="228" t="s">
        <v>86</v>
      </c>
      <c r="AY295" s="16" t="s">
        <v>123</v>
      </c>
      <c r="BE295" s="229">
        <f>IF(N295="základní",J295,0)</f>
        <v>0</v>
      </c>
      <c r="BF295" s="229">
        <f>IF(N295="snížená",J295,0)</f>
        <v>0</v>
      </c>
      <c r="BG295" s="229">
        <f>IF(N295="zákl. přenesená",J295,0)</f>
        <v>0</v>
      </c>
      <c r="BH295" s="229">
        <f>IF(N295="sníž. přenesená",J295,0)</f>
        <v>0</v>
      </c>
      <c r="BI295" s="229">
        <f>IF(N295="nulová",J295,0)</f>
        <v>0</v>
      </c>
      <c r="BJ295" s="16" t="s">
        <v>84</v>
      </c>
      <c r="BK295" s="229">
        <f>ROUND(I295*H295,2)</f>
        <v>0</v>
      </c>
      <c r="BL295" s="16" t="s">
        <v>130</v>
      </c>
      <c r="BM295" s="228" t="s">
        <v>473</v>
      </c>
    </row>
    <row r="296" s="2" customFormat="1" ht="24.15" customHeight="1">
      <c r="A296" s="37"/>
      <c r="B296" s="38"/>
      <c r="C296" s="217" t="s">
        <v>474</v>
      </c>
      <c r="D296" s="217" t="s">
        <v>125</v>
      </c>
      <c r="E296" s="218" t="s">
        <v>475</v>
      </c>
      <c r="F296" s="219" t="s">
        <v>476</v>
      </c>
      <c r="G296" s="220" t="s">
        <v>317</v>
      </c>
      <c r="H296" s="221">
        <v>4</v>
      </c>
      <c r="I296" s="222"/>
      <c r="J296" s="223">
        <f>ROUND(I296*H296,2)</f>
        <v>0</v>
      </c>
      <c r="K296" s="219" t="s">
        <v>129</v>
      </c>
      <c r="L296" s="43"/>
      <c r="M296" s="224" t="s">
        <v>1</v>
      </c>
      <c r="N296" s="225" t="s">
        <v>41</v>
      </c>
      <c r="O296" s="90"/>
      <c r="P296" s="226">
        <f>O296*H296</f>
        <v>0</v>
      </c>
      <c r="Q296" s="226">
        <v>0</v>
      </c>
      <c r="R296" s="226">
        <f>Q296*H296</f>
        <v>0</v>
      </c>
      <c r="S296" s="226">
        <v>0.20000000000000001</v>
      </c>
      <c r="T296" s="227">
        <f>S296*H296</f>
        <v>0.80000000000000004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28" t="s">
        <v>130</v>
      </c>
      <c r="AT296" s="228" t="s">
        <v>125</v>
      </c>
      <c r="AU296" s="228" t="s">
        <v>86</v>
      </c>
      <c r="AY296" s="16" t="s">
        <v>123</v>
      </c>
      <c r="BE296" s="229">
        <f>IF(N296="základní",J296,0)</f>
        <v>0</v>
      </c>
      <c r="BF296" s="229">
        <f>IF(N296="snížená",J296,0)</f>
        <v>0</v>
      </c>
      <c r="BG296" s="229">
        <f>IF(N296="zákl. přenesená",J296,0)</f>
        <v>0</v>
      </c>
      <c r="BH296" s="229">
        <f>IF(N296="sníž. přenesená",J296,0)</f>
        <v>0</v>
      </c>
      <c r="BI296" s="229">
        <f>IF(N296="nulová",J296,0)</f>
        <v>0</v>
      </c>
      <c r="BJ296" s="16" t="s">
        <v>84</v>
      </c>
      <c r="BK296" s="229">
        <f>ROUND(I296*H296,2)</f>
        <v>0</v>
      </c>
      <c r="BL296" s="16" t="s">
        <v>130</v>
      </c>
      <c r="BM296" s="228" t="s">
        <v>477</v>
      </c>
    </row>
    <row r="297" s="13" customFormat="1">
      <c r="A297" s="13"/>
      <c r="B297" s="230"/>
      <c r="C297" s="231"/>
      <c r="D297" s="232" t="s">
        <v>132</v>
      </c>
      <c r="E297" s="233" t="s">
        <v>1</v>
      </c>
      <c r="F297" s="234" t="s">
        <v>478</v>
      </c>
      <c r="G297" s="231"/>
      <c r="H297" s="235">
        <v>3</v>
      </c>
      <c r="I297" s="236"/>
      <c r="J297" s="231"/>
      <c r="K297" s="231"/>
      <c r="L297" s="237"/>
      <c r="M297" s="238"/>
      <c r="N297" s="239"/>
      <c r="O297" s="239"/>
      <c r="P297" s="239"/>
      <c r="Q297" s="239"/>
      <c r="R297" s="239"/>
      <c r="S297" s="239"/>
      <c r="T297" s="240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1" t="s">
        <v>132</v>
      </c>
      <c r="AU297" s="241" t="s">
        <v>86</v>
      </c>
      <c r="AV297" s="13" t="s">
        <v>86</v>
      </c>
      <c r="AW297" s="13" t="s">
        <v>32</v>
      </c>
      <c r="AX297" s="13" t="s">
        <v>76</v>
      </c>
      <c r="AY297" s="241" t="s">
        <v>123</v>
      </c>
    </row>
    <row r="298" s="13" customFormat="1">
      <c r="A298" s="13"/>
      <c r="B298" s="230"/>
      <c r="C298" s="231"/>
      <c r="D298" s="232" t="s">
        <v>132</v>
      </c>
      <c r="E298" s="233" t="s">
        <v>1</v>
      </c>
      <c r="F298" s="234" t="s">
        <v>479</v>
      </c>
      <c r="G298" s="231"/>
      <c r="H298" s="235">
        <v>1</v>
      </c>
      <c r="I298" s="236"/>
      <c r="J298" s="231"/>
      <c r="K298" s="231"/>
      <c r="L298" s="237"/>
      <c r="M298" s="238"/>
      <c r="N298" s="239"/>
      <c r="O298" s="239"/>
      <c r="P298" s="239"/>
      <c r="Q298" s="239"/>
      <c r="R298" s="239"/>
      <c r="S298" s="239"/>
      <c r="T298" s="240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1" t="s">
        <v>132</v>
      </c>
      <c r="AU298" s="241" t="s">
        <v>86</v>
      </c>
      <c r="AV298" s="13" t="s">
        <v>86</v>
      </c>
      <c r="AW298" s="13" t="s">
        <v>32</v>
      </c>
      <c r="AX298" s="13" t="s">
        <v>76</v>
      </c>
      <c r="AY298" s="241" t="s">
        <v>123</v>
      </c>
    </row>
    <row r="299" s="14" customFormat="1">
      <c r="A299" s="14"/>
      <c r="B299" s="242"/>
      <c r="C299" s="243"/>
      <c r="D299" s="232" t="s">
        <v>132</v>
      </c>
      <c r="E299" s="244" t="s">
        <v>1</v>
      </c>
      <c r="F299" s="245" t="s">
        <v>136</v>
      </c>
      <c r="G299" s="243"/>
      <c r="H299" s="246">
        <v>4</v>
      </c>
      <c r="I299" s="247"/>
      <c r="J299" s="243"/>
      <c r="K299" s="243"/>
      <c r="L299" s="248"/>
      <c r="M299" s="249"/>
      <c r="N299" s="250"/>
      <c r="O299" s="250"/>
      <c r="P299" s="250"/>
      <c r="Q299" s="250"/>
      <c r="R299" s="250"/>
      <c r="S299" s="250"/>
      <c r="T299" s="251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2" t="s">
        <v>132</v>
      </c>
      <c r="AU299" s="252" t="s">
        <v>86</v>
      </c>
      <c r="AV299" s="14" t="s">
        <v>130</v>
      </c>
      <c r="AW299" s="14" t="s">
        <v>32</v>
      </c>
      <c r="AX299" s="14" t="s">
        <v>84</v>
      </c>
      <c r="AY299" s="252" t="s">
        <v>123</v>
      </c>
    </row>
    <row r="300" s="2" customFormat="1" ht="33" customHeight="1">
      <c r="A300" s="37"/>
      <c r="B300" s="38"/>
      <c r="C300" s="217" t="s">
        <v>480</v>
      </c>
      <c r="D300" s="217" t="s">
        <v>125</v>
      </c>
      <c r="E300" s="218" t="s">
        <v>481</v>
      </c>
      <c r="F300" s="219" t="s">
        <v>482</v>
      </c>
      <c r="G300" s="220" t="s">
        <v>483</v>
      </c>
      <c r="H300" s="221">
        <v>1</v>
      </c>
      <c r="I300" s="222"/>
      <c r="J300" s="223">
        <f>ROUND(I300*H300,2)</f>
        <v>0</v>
      </c>
      <c r="K300" s="219" t="s">
        <v>1</v>
      </c>
      <c r="L300" s="43"/>
      <c r="M300" s="224" t="s">
        <v>1</v>
      </c>
      <c r="N300" s="225" t="s">
        <v>41</v>
      </c>
      <c r="O300" s="90"/>
      <c r="P300" s="226">
        <f>O300*H300</f>
        <v>0</v>
      </c>
      <c r="Q300" s="226">
        <v>0</v>
      </c>
      <c r="R300" s="226">
        <f>Q300*H300</f>
        <v>0</v>
      </c>
      <c r="S300" s="226">
        <v>0</v>
      </c>
      <c r="T300" s="227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28" t="s">
        <v>130</v>
      </c>
      <c r="AT300" s="228" t="s">
        <v>125</v>
      </c>
      <c r="AU300" s="228" t="s">
        <v>86</v>
      </c>
      <c r="AY300" s="16" t="s">
        <v>123</v>
      </c>
      <c r="BE300" s="229">
        <f>IF(N300="základní",J300,0)</f>
        <v>0</v>
      </c>
      <c r="BF300" s="229">
        <f>IF(N300="snížená",J300,0)</f>
        <v>0</v>
      </c>
      <c r="BG300" s="229">
        <f>IF(N300="zákl. přenesená",J300,0)</f>
        <v>0</v>
      </c>
      <c r="BH300" s="229">
        <f>IF(N300="sníž. přenesená",J300,0)</f>
        <v>0</v>
      </c>
      <c r="BI300" s="229">
        <f>IF(N300="nulová",J300,0)</f>
        <v>0</v>
      </c>
      <c r="BJ300" s="16" t="s">
        <v>84</v>
      </c>
      <c r="BK300" s="229">
        <f>ROUND(I300*H300,2)</f>
        <v>0</v>
      </c>
      <c r="BL300" s="16" t="s">
        <v>130</v>
      </c>
      <c r="BM300" s="228" t="s">
        <v>484</v>
      </c>
    </row>
    <row r="301" s="13" customFormat="1">
      <c r="A301" s="13"/>
      <c r="B301" s="230"/>
      <c r="C301" s="231"/>
      <c r="D301" s="232" t="s">
        <v>132</v>
      </c>
      <c r="E301" s="233" t="s">
        <v>1</v>
      </c>
      <c r="F301" s="234" t="s">
        <v>485</v>
      </c>
      <c r="G301" s="231"/>
      <c r="H301" s="235">
        <v>1</v>
      </c>
      <c r="I301" s="236"/>
      <c r="J301" s="231"/>
      <c r="K301" s="231"/>
      <c r="L301" s="237"/>
      <c r="M301" s="238"/>
      <c r="N301" s="239"/>
      <c r="O301" s="239"/>
      <c r="P301" s="239"/>
      <c r="Q301" s="239"/>
      <c r="R301" s="239"/>
      <c r="S301" s="239"/>
      <c r="T301" s="240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1" t="s">
        <v>132</v>
      </c>
      <c r="AU301" s="241" t="s">
        <v>86</v>
      </c>
      <c r="AV301" s="13" t="s">
        <v>86</v>
      </c>
      <c r="AW301" s="13" t="s">
        <v>32</v>
      </c>
      <c r="AX301" s="13" t="s">
        <v>84</v>
      </c>
      <c r="AY301" s="241" t="s">
        <v>123</v>
      </c>
    </row>
    <row r="302" s="2" customFormat="1" ht="24.15" customHeight="1">
      <c r="A302" s="37"/>
      <c r="B302" s="38"/>
      <c r="C302" s="217" t="s">
        <v>486</v>
      </c>
      <c r="D302" s="217" t="s">
        <v>125</v>
      </c>
      <c r="E302" s="218" t="s">
        <v>487</v>
      </c>
      <c r="F302" s="219" t="s">
        <v>488</v>
      </c>
      <c r="G302" s="220" t="s">
        <v>186</v>
      </c>
      <c r="H302" s="221">
        <v>17.199999999999999</v>
      </c>
      <c r="I302" s="222"/>
      <c r="J302" s="223">
        <f>ROUND(I302*H302,2)</f>
        <v>0</v>
      </c>
      <c r="K302" s="219" t="s">
        <v>1</v>
      </c>
      <c r="L302" s="43"/>
      <c r="M302" s="224" t="s">
        <v>1</v>
      </c>
      <c r="N302" s="225" t="s">
        <v>41</v>
      </c>
      <c r="O302" s="90"/>
      <c r="P302" s="226">
        <f>O302*H302</f>
        <v>0</v>
      </c>
      <c r="Q302" s="226">
        <v>0</v>
      </c>
      <c r="R302" s="226">
        <f>Q302*H302</f>
        <v>0</v>
      </c>
      <c r="S302" s="226">
        <v>0</v>
      </c>
      <c r="T302" s="227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28" t="s">
        <v>130</v>
      </c>
      <c r="AT302" s="228" t="s">
        <v>125</v>
      </c>
      <c r="AU302" s="228" t="s">
        <v>86</v>
      </c>
      <c r="AY302" s="16" t="s">
        <v>123</v>
      </c>
      <c r="BE302" s="229">
        <f>IF(N302="základní",J302,0)</f>
        <v>0</v>
      </c>
      <c r="BF302" s="229">
        <f>IF(N302="snížená",J302,0)</f>
        <v>0</v>
      </c>
      <c r="BG302" s="229">
        <f>IF(N302="zákl. přenesená",J302,0)</f>
        <v>0</v>
      </c>
      <c r="BH302" s="229">
        <f>IF(N302="sníž. přenesená",J302,0)</f>
        <v>0</v>
      </c>
      <c r="BI302" s="229">
        <f>IF(N302="nulová",J302,0)</f>
        <v>0</v>
      </c>
      <c r="BJ302" s="16" t="s">
        <v>84</v>
      </c>
      <c r="BK302" s="229">
        <f>ROUND(I302*H302,2)</f>
        <v>0</v>
      </c>
      <c r="BL302" s="16" t="s">
        <v>130</v>
      </c>
      <c r="BM302" s="228" t="s">
        <v>489</v>
      </c>
    </row>
    <row r="303" s="13" customFormat="1">
      <c r="A303" s="13"/>
      <c r="B303" s="230"/>
      <c r="C303" s="231"/>
      <c r="D303" s="232" t="s">
        <v>132</v>
      </c>
      <c r="E303" s="233" t="s">
        <v>1</v>
      </c>
      <c r="F303" s="234" t="s">
        <v>490</v>
      </c>
      <c r="G303" s="231"/>
      <c r="H303" s="235">
        <v>4.5</v>
      </c>
      <c r="I303" s="236"/>
      <c r="J303" s="231"/>
      <c r="K303" s="231"/>
      <c r="L303" s="237"/>
      <c r="M303" s="238"/>
      <c r="N303" s="239"/>
      <c r="O303" s="239"/>
      <c r="P303" s="239"/>
      <c r="Q303" s="239"/>
      <c r="R303" s="239"/>
      <c r="S303" s="239"/>
      <c r="T303" s="240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1" t="s">
        <v>132</v>
      </c>
      <c r="AU303" s="241" t="s">
        <v>86</v>
      </c>
      <c r="AV303" s="13" t="s">
        <v>86</v>
      </c>
      <c r="AW303" s="13" t="s">
        <v>32</v>
      </c>
      <c r="AX303" s="13" t="s">
        <v>76</v>
      </c>
      <c r="AY303" s="241" t="s">
        <v>123</v>
      </c>
    </row>
    <row r="304" s="13" customFormat="1">
      <c r="A304" s="13"/>
      <c r="B304" s="230"/>
      <c r="C304" s="231"/>
      <c r="D304" s="232" t="s">
        <v>132</v>
      </c>
      <c r="E304" s="233" t="s">
        <v>1</v>
      </c>
      <c r="F304" s="234" t="s">
        <v>491</v>
      </c>
      <c r="G304" s="231"/>
      <c r="H304" s="235">
        <v>12</v>
      </c>
      <c r="I304" s="236"/>
      <c r="J304" s="231"/>
      <c r="K304" s="231"/>
      <c r="L304" s="237"/>
      <c r="M304" s="238"/>
      <c r="N304" s="239"/>
      <c r="O304" s="239"/>
      <c r="P304" s="239"/>
      <c r="Q304" s="239"/>
      <c r="R304" s="239"/>
      <c r="S304" s="239"/>
      <c r="T304" s="240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1" t="s">
        <v>132</v>
      </c>
      <c r="AU304" s="241" t="s">
        <v>86</v>
      </c>
      <c r="AV304" s="13" t="s">
        <v>86</v>
      </c>
      <c r="AW304" s="13" t="s">
        <v>32</v>
      </c>
      <c r="AX304" s="13" t="s">
        <v>76</v>
      </c>
      <c r="AY304" s="241" t="s">
        <v>123</v>
      </c>
    </row>
    <row r="305" s="13" customFormat="1">
      <c r="A305" s="13"/>
      <c r="B305" s="230"/>
      <c r="C305" s="231"/>
      <c r="D305" s="232" t="s">
        <v>132</v>
      </c>
      <c r="E305" s="233" t="s">
        <v>1</v>
      </c>
      <c r="F305" s="234" t="s">
        <v>492</v>
      </c>
      <c r="G305" s="231"/>
      <c r="H305" s="235">
        <v>0.69999999999999996</v>
      </c>
      <c r="I305" s="236"/>
      <c r="J305" s="231"/>
      <c r="K305" s="231"/>
      <c r="L305" s="237"/>
      <c r="M305" s="238"/>
      <c r="N305" s="239"/>
      <c r="O305" s="239"/>
      <c r="P305" s="239"/>
      <c r="Q305" s="239"/>
      <c r="R305" s="239"/>
      <c r="S305" s="239"/>
      <c r="T305" s="240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1" t="s">
        <v>132</v>
      </c>
      <c r="AU305" s="241" t="s">
        <v>86</v>
      </c>
      <c r="AV305" s="13" t="s">
        <v>86</v>
      </c>
      <c r="AW305" s="13" t="s">
        <v>32</v>
      </c>
      <c r="AX305" s="13" t="s">
        <v>76</v>
      </c>
      <c r="AY305" s="241" t="s">
        <v>123</v>
      </c>
    </row>
    <row r="306" s="14" customFormat="1">
      <c r="A306" s="14"/>
      <c r="B306" s="242"/>
      <c r="C306" s="243"/>
      <c r="D306" s="232" t="s">
        <v>132</v>
      </c>
      <c r="E306" s="244" t="s">
        <v>1</v>
      </c>
      <c r="F306" s="245" t="s">
        <v>136</v>
      </c>
      <c r="G306" s="243"/>
      <c r="H306" s="246">
        <v>17.199999999999999</v>
      </c>
      <c r="I306" s="247"/>
      <c r="J306" s="243"/>
      <c r="K306" s="243"/>
      <c r="L306" s="248"/>
      <c r="M306" s="249"/>
      <c r="N306" s="250"/>
      <c r="O306" s="250"/>
      <c r="P306" s="250"/>
      <c r="Q306" s="250"/>
      <c r="R306" s="250"/>
      <c r="S306" s="250"/>
      <c r="T306" s="251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2" t="s">
        <v>132</v>
      </c>
      <c r="AU306" s="252" t="s">
        <v>86</v>
      </c>
      <c r="AV306" s="14" t="s">
        <v>130</v>
      </c>
      <c r="AW306" s="14" t="s">
        <v>32</v>
      </c>
      <c r="AX306" s="14" t="s">
        <v>84</v>
      </c>
      <c r="AY306" s="252" t="s">
        <v>123</v>
      </c>
    </row>
    <row r="307" s="2" customFormat="1" ht="24.15" customHeight="1">
      <c r="A307" s="37"/>
      <c r="B307" s="38"/>
      <c r="C307" s="217" t="s">
        <v>493</v>
      </c>
      <c r="D307" s="217" t="s">
        <v>125</v>
      </c>
      <c r="E307" s="218" t="s">
        <v>494</v>
      </c>
      <c r="F307" s="219" t="s">
        <v>495</v>
      </c>
      <c r="G307" s="220" t="s">
        <v>483</v>
      </c>
      <c r="H307" s="221">
        <v>1</v>
      </c>
      <c r="I307" s="222"/>
      <c r="J307" s="223">
        <f>ROUND(I307*H307,2)</f>
        <v>0</v>
      </c>
      <c r="K307" s="219" t="s">
        <v>1</v>
      </c>
      <c r="L307" s="43"/>
      <c r="M307" s="224" t="s">
        <v>1</v>
      </c>
      <c r="N307" s="225" t="s">
        <v>41</v>
      </c>
      <c r="O307" s="90"/>
      <c r="P307" s="226">
        <f>O307*H307</f>
        <v>0</v>
      </c>
      <c r="Q307" s="226">
        <v>0</v>
      </c>
      <c r="R307" s="226">
        <f>Q307*H307</f>
        <v>0</v>
      </c>
      <c r="S307" s="226">
        <v>0</v>
      </c>
      <c r="T307" s="227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28" t="s">
        <v>130</v>
      </c>
      <c r="AT307" s="228" t="s">
        <v>125</v>
      </c>
      <c r="AU307" s="228" t="s">
        <v>86</v>
      </c>
      <c r="AY307" s="16" t="s">
        <v>123</v>
      </c>
      <c r="BE307" s="229">
        <f>IF(N307="základní",J307,0)</f>
        <v>0</v>
      </c>
      <c r="BF307" s="229">
        <f>IF(N307="snížená",J307,0)</f>
        <v>0</v>
      </c>
      <c r="BG307" s="229">
        <f>IF(N307="zákl. přenesená",J307,0)</f>
        <v>0</v>
      </c>
      <c r="BH307" s="229">
        <f>IF(N307="sníž. přenesená",J307,0)</f>
        <v>0</v>
      </c>
      <c r="BI307" s="229">
        <f>IF(N307="nulová",J307,0)</f>
        <v>0</v>
      </c>
      <c r="BJ307" s="16" t="s">
        <v>84</v>
      </c>
      <c r="BK307" s="229">
        <f>ROUND(I307*H307,2)</f>
        <v>0</v>
      </c>
      <c r="BL307" s="16" t="s">
        <v>130</v>
      </c>
      <c r="BM307" s="228" t="s">
        <v>496</v>
      </c>
    </row>
    <row r="308" s="2" customFormat="1" ht="24.15" customHeight="1">
      <c r="A308" s="37"/>
      <c r="B308" s="38"/>
      <c r="C308" s="217" t="s">
        <v>497</v>
      </c>
      <c r="D308" s="217" t="s">
        <v>125</v>
      </c>
      <c r="E308" s="218" t="s">
        <v>498</v>
      </c>
      <c r="F308" s="219" t="s">
        <v>499</v>
      </c>
      <c r="G308" s="220" t="s">
        <v>483</v>
      </c>
      <c r="H308" s="221">
        <v>1</v>
      </c>
      <c r="I308" s="222"/>
      <c r="J308" s="223">
        <f>ROUND(I308*H308,2)</f>
        <v>0</v>
      </c>
      <c r="K308" s="219" t="s">
        <v>1</v>
      </c>
      <c r="L308" s="43"/>
      <c r="M308" s="224" t="s">
        <v>1</v>
      </c>
      <c r="N308" s="225" t="s">
        <v>41</v>
      </c>
      <c r="O308" s="90"/>
      <c r="P308" s="226">
        <f>O308*H308</f>
        <v>0</v>
      </c>
      <c r="Q308" s="226">
        <v>0</v>
      </c>
      <c r="R308" s="226">
        <f>Q308*H308</f>
        <v>0</v>
      </c>
      <c r="S308" s="226">
        <v>0</v>
      </c>
      <c r="T308" s="227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28" t="s">
        <v>130</v>
      </c>
      <c r="AT308" s="228" t="s">
        <v>125</v>
      </c>
      <c r="AU308" s="228" t="s">
        <v>86</v>
      </c>
      <c r="AY308" s="16" t="s">
        <v>123</v>
      </c>
      <c r="BE308" s="229">
        <f>IF(N308="základní",J308,0)</f>
        <v>0</v>
      </c>
      <c r="BF308" s="229">
        <f>IF(N308="snížená",J308,0)</f>
        <v>0</v>
      </c>
      <c r="BG308" s="229">
        <f>IF(N308="zákl. přenesená",J308,0)</f>
        <v>0</v>
      </c>
      <c r="BH308" s="229">
        <f>IF(N308="sníž. přenesená",J308,0)</f>
        <v>0</v>
      </c>
      <c r="BI308" s="229">
        <f>IF(N308="nulová",J308,0)</f>
        <v>0</v>
      </c>
      <c r="BJ308" s="16" t="s">
        <v>84</v>
      </c>
      <c r="BK308" s="229">
        <f>ROUND(I308*H308,2)</f>
        <v>0</v>
      </c>
      <c r="BL308" s="16" t="s">
        <v>130</v>
      </c>
      <c r="BM308" s="228" t="s">
        <v>500</v>
      </c>
    </row>
    <row r="309" s="12" customFormat="1" ht="22.8" customHeight="1">
      <c r="A309" s="12"/>
      <c r="B309" s="201"/>
      <c r="C309" s="202"/>
      <c r="D309" s="203" t="s">
        <v>75</v>
      </c>
      <c r="E309" s="215" t="s">
        <v>177</v>
      </c>
      <c r="F309" s="215" t="s">
        <v>501</v>
      </c>
      <c r="G309" s="202"/>
      <c r="H309" s="202"/>
      <c r="I309" s="205"/>
      <c r="J309" s="216">
        <f>BK309</f>
        <v>0</v>
      </c>
      <c r="K309" s="202"/>
      <c r="L309" s="207"/>
      <c r="M309" s="208"/>
      <c r="N309" s="209"/>
      <c r="O309" s="209"/>
      <c r="P309" s="210">
        <f>SUM(P310:P317)</f>
        <v>0</v>
      </c>
      <c r="Q309" s="209"/>
      <c r="R309" s="210">
        <f>SUM(R310:R317)</f>
        <v>0.17069615000000002</v>
      </c>
      <c r="S309" s="209"/>
      <c r="T309" s="211">
        <f>SUM(T310:T317)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12" t="s">
        <v>84</v>
      </c>
      <c r="AT309" s="213" t="s">
        <v>75</v>
      </c>
      <c r="AU309" s="213" t="s">
        <v>84</v>
      </c>
      <c r="AY309" s="212" t="s">
        <v>123</v>
      </c>
      <c r="BK309" s="214">
        <f>SUM(BK310:BK317)</f>
        <v>0</v>
      </c>
    </row>
    <row r="310" s="2" customFormat="1" ht="37.8" customHeight="1">
      <c r="A310" s="37"/>
      <c r="B310" s="38"/>
      <c r="C310" s="217" t="s">
        <v>502</v>
      </c>
      <c r="D310" s="217" t="s">
        <v>125</v>
      </c>
      <c r="E310" s="218" t="s">
        <v>503</v>
      </c>
      <c r="F310" s="219" t="s">
        <v>504</v>
      </c>
      <c r="G310" s="220" t="s">
        <v>168</v>
      </c>
      <c r="H310" s="221">
        <v>491</v>
      </c>
      <c r="I310" s="222"/>
      <c r="J310" s="223">
        <f>ROUND(I310*H310,2)</f>
        <v>0</v>
      </c>
      <c r="K310" s="219" t="s">
        <v>129</v>
      </c>
      <c r="L310" s="43"/>
      <c r="M310" s="224" t="s">
        <v>1</v>
      </c>
      <c r="N310" s="225" t="s">
        <v>41</v>
      </c>
      <c r="O310" s="90"/>
      <c r="P310" s="226">
        <f>O310*H310</f>
        <v>0</v>
      </c>
      <c r="Q310" s="226">
        <v>8.0499999999999992E-06</v>
      </c>
      <c r="R310" s="226">
        <f>Q310*H310</f>
        <v>0.00395255</v>
      </c>
      <c r="S310" s="226">
        <v>0</v>
      </c>
      <c r="T310" s="227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28" t="s">
        <v>130</v>
      </c>
      <c r="AT310" s="228" t="s">
        <v>125</v>
      </c>
      <c r="AU310" s="228" t="s">
        <v>86</v>
      </c>
      <c r="AY310" s="16" t="s">
        <v>123</v>
      </c>
      <c r="BE310" s="229">
        <f>IF(N310="základní",J310,0)</f>
        <v>0</v>
      </c>
      <c r="BF310" s="229">
        <f>IF(N310="snížená",J310,0)</f>
        <v>0</v>
      </c>
      <c r="BG310" s="229">
        <f>IF(N310="zákl. přenesená",J310,0)</f>
        <v>0</v>
      </c>
      <c r="BH310" s="229">
        <f>IF(N310="sníž. přenesená",J310,0)</f>
        <v>0</v>
      </c>
      <c r="BI310" s="229">
        <f>IF(N310="nulová",J310,0)</f>
        <v>0</v>
      </c>
      <c r="BJ310" s="16" t="s">
        <v>84</v>
      </c>
      <c r="BK310" s="229">
        <f>ROUND(I310*H310,2)</f>
        <v>0</v>
      </c>
      <c r="BL310" s="16" t="s">
        <v>130</v>
      </c>
      <c r="BM310" s="228" t="s">
        <v>505</v>
      </c>
    </row>
    <row r="311" s="13" customFormat="1">
      <c r="A311" s="13"/>
      <c r="B311" s="230"/>
      <c r="C311" s="231"/>
      <c r="D311" s="232" t="s">
        <v>132</v>
      </c>
      <c r="E311" s="233" t="s">
        <v>1</v>
      </c>
      <c r="F311" s="234" t="s">
        <v>506</v>
      </c>
      <c r="G311" s="231"/>
      <c r="H311" s="235">
        <v>491</v>
      </c>
      <c r="I311" s="236"/>
      <c r="J311" s="231"/>
      <c r="K311" s="231"/>
      <c r="L311" s="237"/>
      <c r="M311" s="238"/>
      <c r="N311" s="239"/>
      <c r="O311" s="239"/>
      <c r="P311" s="239"/>
      <c r="Q311" s="239"/>
      <c r="R311" s="239"/>
      <c r="S311" s="239"/>
      <c r="T311" s="240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1" t="s">
        <v>132</v>
      </c>
      <c r="AU311" s="241" t="s">
        <v>86</v>
      </c>
      <c r="AV311" s="13" t="s">
        <v>86</v>
      </c>
      <c r="AW311" s="13" t="s">
        <v>32</v>
      </c>
      <c r="AX311" s="13" t="s">
        <v>84</v>
      </c>
      <c r="AY311" s="241" t="s">
        <v>123</v>
      </c>
    </row>
    <row r="312" s="2" customFormat="1" ht="55.5" customHeight="1">
      <c r="A312" s="37"/>
      <c r="B312" s="38"/>
      <c r="C312" s="217" t="s">
        <v>507</v>
      </c>
      <c r="D312" s="217" t="s">
        <v>125</v>
      </c>
      <c r="E312" s="218" t="s">
        <v>508</v>
      </c>
      <c r="F312" s="219" t="s">
        <v>509</v>
      </c>
      <c r="G312" s="220" t="s">
        <v>168</v>
      </c>
      <c r="H312" s="221">
        <v>491</v>
      </c>
      <c r="I312" s="222"/>
      <c r="J312" s="223">
        <f>ROUND(I312*H312,2)</f>
        <v>0</v>
      </c>
      <c r="K312" s="219" t="s">
        <v>129</v>
      </c>
      <c r="L312" s="43"/>
      <c r="M312" s="224" t="s">
        <v>1</v>
      </c>
      <c r="N312" s="225" t="s">
        <v>41</v>
      </c>
      <c r="O312" s="90"/>
      <c r="P312" s="226">
        <f>O312*H312</f>
        <v>0</v>
      </c>
      <c r="Q312" s="226">
        <v>0.00033960000000000001</v>
      </c>
      <c r="R312" s="226">
        <f>Q312*H312</f>
        <v>0.16674360000000002</v>
      </c>
      <c r="S312" s="226">
        <v>0</v>
      </c>
      <c r="T312" s="227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28" t="s">
        <v>130</v>
      </c>
      <c r="AT312" s="228" t="s">
        <v>125</v>
      </c>
      <c r="AU312" s="228" t="s">
        <v>86</v>
      </c>
      <c r="AY312" s="16" t="s">
        <v>123</v>
      </c>
      <c r="BE312" s="229">
        <f>IF(N312="základní",J312,0)</f>
        <v>0</v>
      </c>
      <c r="BF312" s="229">
        <f>IF(N312="snížená",J312,0)</f>
        <v>0</v>
      </c>
      <c r="BG312" s="229">
        <f>IF(N312="zákl. přenesená",J312,0)</f>
        <v>0</v>
      </c>
      <c r="BH312" s="229">
        <f>IF(N312="sníž. přenesená",J312,0)</f>
        <v>0</v>
      </c>
      <c r="BI312" s="229">
        <f>IF(N312="nulová",J312,0)</f>
        <v>0</v>
      </c>
      <c r="BJ312" s="16" t="s">
        <v>84</v>
      </c>
      <c r="BK312" s="229">
        <f>ROUND(I312*H312,2)</f>
        <v>0</v>
      </c>
      <c r="BL312" s="16" t="s">
        <v>130</v>
      </c>
      <c r="BM312" s="228" t="s">
        <v>510</v>
      </c>
    </row>
    <row r="313" s="13" customFormat="1">
      <c r="A313" s="13"/>
      <c r="B313" s="230"/>
      <c r="C313" s="231"/>
      <c r="D313" s="232" t="s">
        <v>132</v>
      </c>
      <c r="E313" s="233" t="s">
        <v>1</v>
      </c>
      <c r="F313" s="234" t="s">
        <v>511</v>
      </c>
      <c r="G313" s="231"/>
      <c r="H313" s="235">
        <v>491</v>
      </c>
      <c r="I313" s="236"/>
      <c r="J313" s="231"/>
      <c r="K313" s="231"/>
      <c r="L313" s="237"/>
      <c r="M313" s="238"/>
      <c r="N313" s="239"/>
      <c r="O313" s="239"/>
      <c r="P313" s="239"/>
      <c r="Q313" s="239"/>
      <c r="R313" s="239"/>
      <c r="S313" s="239"/>
      <c r="T313" s="240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1" t="s">
        <v>132</v>
      </c>
      <c r="AU313" s="241" t="s">
        <v>86</v>
      </c>
      <c r="AV313" s="13" t="s">
        <v>86</v>
      </c>
      <c r="AW313" s="13" t="s">
        <v>32</v>
      </c>
      <c r="AX313" s="13" t="s">
        <v>84</v>
      </c>
      <c r="AY313" s="241" t="s">
        <v>123</v>
      </c>
    </row>
    <row r="314" s="2" customFormat="1" ht="37.8" customHeight="1">
      <c r="A314" s="37"/>
      <c r="B314" s="38"/>
      <c r="C314" s="217" t="s">
        <v>512</v>
      </c>
      <c r="D314" s="217" t="s">
        <v>125</v>
      </c>
      <c r="E314" s="218" t="s">
        <v>513</v>
      </c>
      <c r="F314" s="219" t="s">
        <v>514</v>
      </c>
      <c r="G314" s="220" t="s">
        <v>168</v>
      </c>
      <c r="H314" s="221">
        <v>491</v>
      </c>
      <c r="I314" s="222"/>
      <c r="J314" s="223">
        <f>ROUND(I314*H314,2)</f>
        <v>0</v>
      </c>
      <c r="K314" s="219" t="s">
        <v>129</v>
      </c>
      <c r="L314" s="43"/>
      <c r="M314" s="224" t="s">
        <v>1</v>
      </c>
      <c r="N314" s="225" t="s">
        <v>41</v>
      </c>
      <c r="O314" s="90"/>
      <c r="P314" s="226">
        <f>O314*H314</f>
        <v>0</v>
      </c>
      <c r="Q314" s="226">
        <v>0</v>
      </c>
      <c r="R314" s="226">
        <f>Q314*H314</f>
        <v>0</v>
      </c>
      <c r="S314" s="226">
        <v>0</v>
      </c>
      <c r="T314" s="227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28" t="s">
        <v>130</v>
      </c>
      <c r="AT314" s="228" t="s">
        <v>125</v>
      </c>
      <c r="AU314" s="228" t="s">
        <v>86</v>
      </c>
      <c r="AY314" s="16" t="s">
        <v>123</v>
      </c>
      <c r="BE314" s="229">
        <f>IF(N314="základní",J314,0)</f>
        <v>0</v>
      </c>
      <c r="BF314" s="229">
        <f>IF(N314="snížená",J314,0)</f>
        <v>0</v>
      </c>
      <c r="BG314" s="229">
        <f>IF(N314="zákl. přenesená",J314,0)</f>
        <v>0</v>
      </c>
      <c r="BH314" s="229">
        <f>IF(N314="sníž. přenesená",J314,0)</f>
        <v>0</v>
      </c>
      <c r="BI314" s="229">
        <f>IF(N314="nulová",J314,0)</f>
        <v>0</v>
      </c>
      <c r="BJ314" s="16" t="s">
        <v>84</v>
      </c>
      <c r="BK314" s="229">
        <f>ROUND(I314*H314,2)</f>
        <v>0</v>
      </c>
      <c r="BL314" s="16" t="s">
        <v>130</v>
      </c>
      <c r="BM314" s="228" t="s">
        <v>515</v>
      </c>
    </row>
    <row r="315" s="13" customFormat="1">
      <c r="A315" s="13"/>
      <c r="B315" s="230"/>
      <c r="C315" s="231"/>
      <c r="D315" s="232" t="s">
        <v>132</v>
      </c>
      <c r="E315" s="233" t="s">
        <v>1</v>
      </c>
      <c r="F315" s="234" t="s">
        <v>511</v>
      </c>
      <c r="G315" s="231"/>
      <c r="H315" s="235">
        <v>491</v>
      </c>
      <c r="I315" s="236"/>
      <c r="J315" s="231"/>
      <c r="K315" s="231"/>
      <c r="L315" s="237"/>
      <c r="M315" s="238"/>
      <c r="N315" s="239"/>
      <c r="O315" s="239"/>
      <c r="P315" s="239"/>
      <c r="Q315" s="239"/>
      <c r="R315" s="239"/>
      <c r="S315" s="239"/>
      <c r="T315" s="240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1" t="s">
        <v>132</v>
      </c>
      <c r="AU315" s="241" t="s">
        <v>86</v>
      </c>
      <c r="AV315" s="13" t="s">
        <v>86</v>
      </c>
      <c r="AW315" s="13" t="s">
        <v>32</v>
      </c>
      <c r="AX315" s="13" t="s">
        <v>84</v>
      </c>
      <c r="AY315" s="241" t="s">
        <v>123</v>
      </c>
    </row>
    <row r="316" s="2" customFormat="1" ht="55.5" customHeight="1">
      <c r="A316" s="37"/>
      <c r="B316" s="38"/>
      <c r="C316" s="217" t="s">
        <v>516</v>
      </c>
      <c r="D316" s="217" t="s">
        <v>125</v>
      </c>
      <c r="E316" s="218" t="s">
        <v>517</v>
      </c>
      <c r="F316" s="219" t="s">
        <v>518</v>
      </c>
      <c r="G316" s="220" t="s">
        <v>128</v>
      </c>
      <c r="H316" s="221">
        <v>42.597000000000001</v>
      </c>
      <c r="I316" s="222"/>
      <c r="J316" s="223">
        <f>ROUND(I316*H316,2)</f>
        <v>0</v>
      </c>
      <c r="K316" s="219" t="s">
        <v>129</v>
      </c>
      <c r="L316" s="43"/>
      <c r="M316" s="224" t="s">
        <v>1</v>
      </c>
      <c r="N316" s="225" t="s">
        <v>41</v>
      </c>
      <c r="O316" s="90"/>
      <c r="P316" s="226">
        <f>O316*H316</f>
        <v>0</v>
      </c>
      <c r="Q316" s="226">
        <v>0</v>
      </c>
      <c r="R316" s="226">
        <f>Q316*H316</f>
        <v>0</v>
      </c>
      <c r="S316" s="226">
        <v>0</v>
      </c>
      <c r="T316" s="227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28" t="s">
        <v>130</v>
      </c>
      <c r="AT316" s="228" t="s">
        <v>125</v>
      </c>
      <c r="AU316" s="228" t="s">
        <v>86</v>
      </c>
      <c r="AY316" s="16" t="s">
        <v>123</v>
      </c>
      <c r="BE316" s="229">
        <f>IF(N316="základní",J316,0)</f>
        <v>0</v>
      </c>
      <c r="BF316" s="229">
        <f>IF(N316="snížená",J316,0)</f>
        <v>0</v>
      </c>
      <c r="BG316" s="229">
        <f>IF(N316="zákl. přenesená",J316,0)</f>
        <v>0</v>
      </c>
      <c r="BH316" s="229">
        <f>IF(N316="sníž. přenesená",J316,0)</f>
        <v>0</v>
      </c>
      <c r="BI316" s="229">
        <f>IF(N316="nulová",J316,0)</f>
        <v>0</v>
      </c>
      <c r="BJ316" s="16" t="s">
        <v>84</v>
      </c>
      <c r="BK316" s="229">
        <f>ROUND(I316*H316,2)</f>
        <v>0</v>
      </c>
      <c r="BL316" s="16" t="s">
        <v>130</v>
      </c>
      <c r="BM316" s="228" t="s">
        <v>519</v>
      </c>
    </row>
    <row r="317" s="13" customFormat="1">
      <c r="A317" s="13"/>
      <c r="B317" s="230"/>
      <c r="C317" s="231"/>
      <c r="D317" s="232" t="s">
        <v>132</v>
      </c>
      <c r="E317" s="233" t="s">
        <v>1</v>
      </c>
      <c r="F317" s="234" t="s">
        <v>520</v>
      </c>
      <c r="G317" s="231"/>
      <c r="H317" s="235">
        <v>42.597000000000001</v>
      </c>
      <c r="I317" s="236"/>
      <c r="J317" s="231"/>
      <c r="K317" s="231"/>
      <c r="L317" s="237"/>
      <c r="M317" s="238"/>
      <c r="N317" s="239"/>
      <c r="O317" s="239"/>
      <c r="P317" s="239"/>
      <c r="Q317" s="239"/>
      <c r="R317" s="239"/>
      <c r="S317" s="239"/>
      <c r="T317" s="240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1" t="s">
        <v>132</v>
      </c>
      <c r="AU317" s="241" t="s">
        <v>86</v>
      </c>
      <c r="AV317" s="13" t="s">
        <v>86</v>
      </c>
      <c r="AW317" s="13" t="s">
        <v>32</v>
      </c>
      <c r="AX317" s="13" t="s">
        <v>84</v>
      </c>
      <c r="AY317" s="241" t="s">
        <v>123</v>
      </c>
    </row>
    <row r="318" s="12" customFormat="1" ht="22.8" customHeight="1">
      <c r="A318" s="12"/>
      <c r="B318" s="201"/>
      <c r="C318" s="202"/>
      <c r="D318" s="203" t="s">
        <v>75</v>
      </c>
      <c r="E318" s="215" t="s">
        <v>521</v>
      </c>
      <c r="F318" s="215" t="s">
        <v>522</v>
      </c>
      <c r="G318" s="202"/>
      <c r="H318" s="202"/>
      <c r="I318" s="205"/>
      <c r="J318" s="216">
        <f>BK318</f>
        <v>0</v>
      </c>
      <c r="K318" s="202"/>
      <c r="L318" s="207"/>
      <c r="M318" s="208"/>
      <c r="N318" s="209"/>
      <c r="O318" s="209"/>
      <c r="P318" s="210">
        <f>SUM(P319:P328)</f>
        <v>0</v>
      </c>
      <c r="Q318" s="209"/>
      <c r="R318" s="210">
        <f>SUM(R319:R328)</f>
        <v>0</v>
      </c>
      <c r="S318" s="209"/>
      <c r="T318" s="211">
        <f>SUM(T319:T328)</f>
        <v>0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12" t="s">
        <v>84</v>
      </c>
      <c r="AT318" s="213" t="s">
        <v>75</v>
      </c>
      <c r="AU318" s="213" t="s">
        <v>84</v>
      </c>
      <c r="AY318" s="212" t="s">
        <v>123</v>
      </c>
      <c r="BK318" s="214">
        <f>SUM(BK319:BK328)</f>
        <v>0</v>
      </c>
    </row>
    <row r="319" s="2" customFormat="1" ht="37.8" customHeight="1">
      <c r="A319" s="37"/>
      <c r="B319" s="38"/>
      <c r="C319" s="217" t="s">
        <v>523</v>
      </c>
      <c r="D319" s="217" t="s">
        <v>125</v>
      </c>
      <c r="E319" s="218" t="s">
        <v>524</v>
      </c>
      <c r="F319" s="219" t="s">
        <v>525</v>
      </c>
      <c r="G319" s="220" t="s">
        <v>231</v>
      </c>
      <c r="H319" s="221">
        <v>421.22899999999998</v>
      </c>
      <c r="I319" s="222"/>
      <c r="J319" s="223">
        <f>ROUND(I319*H319,2)</f>
        <v>0</v>
      </c>
      <c r="K319" s="219" t="s">
        <v>129</v>
      </c>
      <c r="L319" s="43"/>
      <c r="M319" s="224" t="s">
        <v>1</v>
      </c>
      <c r="N319" s="225" t="s">
        <v>41</v>
      </c>
      <c r="O319" s="90"/>
      <c r="P319" s="226">
        <f>O319*H319</f>
        <v>0</v>
      </c>
      <c r="Q319" s="226">
        <v>0</v>
      </c>
      <c r="R319" s="226">
        <f>Q319*H319</f>
        <v>0</v>
      </c>
      <c r="S319" s="226">
        <v>0</v>
      </c>
      <c r="T319" s="227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28" t="s">
        <v>130</v>
      </c>
      <c r="AT319" s="228" t="s">
        <v>125</v>
      </c>
      <c r="AU319" s="228" t="s">
        <v>86</v>
      </c>
      <c r="AY319" s="16" t="s">
        <v>123</v>
      </c>
      <c r="BE319" s="229">
        <f>IF(N319="základní",J319,0)</f>
        <v>0</v>
      </c>
      <c r="BF319" s="229">
        <f>IF(N319="snížená",J319,0)</f>
        <v>0</v>
      </c>
      <c r="BG319" s="229">
        <f>IF(N319="zákl. přenesená",J319,0)</f>
        <v>0</v>
      </c>
      <c r="BH319" s="229">
        <f>IF(N319="sníž. přenesená",J319,0)</f>
        <v>0</v>
      </c>
      <c r="BI319" s="229">
        <f>IF(N319="nulová",J319,0)</f>
        <v>0</v>
      </c>
      <c r="BJ319" s="16" t="s">
        <v>84</v>
      </c>
      <c r="BK319" s="229">
        <f>ROUND(I319*H319,2)</f>
        <v>0</v>
      </c>
      <c r="BL319" s="16" t="s">
        <v>130</v>
      </c>
      <c r="BM319" s="228" t="s">
        <v>526</v>
      </c>
    </row>
    <row r="320" s="13" customFormat="1">
      <c r="A320" s="13"/>
      <c r="B320" s="230"/>
      <c r="C320" s="231"/>
      <c r="D320" s="232" t="s">
        <v>132</v>
      </c>
      <c r="E320" s="233" t="s">
        <v>1</v>
      </c>
      <c r="F320" s="234" t="s">
        <v>527</v>
      </c>
      <c r="G320" s="231"/>
      <c r="H320" s="235">
        <v>421.22899999999998</v>
      </c>
      <c r="I320" s="236"/>
      <c r="J320" s="231"/>
      <c r="K320" s="231"/>
      <c r="L320" s="237"/>
      <c r="M320" s="238"/>
      <c r="N320" s="239"/>
      <c r="O320" s="239"/>
      <c r="P320" s="239"/>
      <c r="Q320" s="239"/>
      <c r="R320" s="239"/>
      <c r="S320" s="239"/>
      <c r="T320" s="240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1" t="s">
        <v>132</v>
      </c>
      <c r="AU320" s="241" t="s">
        <v>86</v>
      </c>
      <c r="AV320" s="13" t="s">
        <v>86</v>
      </c>
      <c r="AW320" s="13" t="s">
        <v>32</v>
      </c>
      <c r="AX320" s="13" t="s">
        <v>84</v>
      </c>
      <c r="AY320" s="241" t="s">
        <v>123</v>
      </c>
    </row>
    <row r="321" s="2" customFormat="1" ht="49.05" customHeight="1">
      <c r="A321" s="37"/>
      <c r="B321" s="38"/>
      <c r="C321" s="217" t="s">
        <v>528</v>
      </c>
      <c r="D321" s="217" t="s">
        <v>125</v>
      </c>
      <c r="E321" s="218" t="s">
        <v>529</v>
      </c>
      <c r="F321" s="219" t="s">
        <v>530</v>
      </c>
      <c r="G321" s="220" t="s">
        <v>231</v>
      </c>
      <c r="H321" s="221">
        <v>2106.145</v>
      </c>
      <c r="I321" s="222"/>
      <c r="J321" s="223">
        <f>ROUND(I321*H321,2)</f>
        <v>0</v>
      </c>
      <c r="K321" s="219" t="s">
        <v>129</v>
      </c>
      <c r="L321" s="43"/>
      <c r="M321" s="224" t="s">
        <v>1</v>
      </c>
      <c r="N321" s="225" t="s">
        <v>41</v>
      </c>
      <c r="O321" s="90"/>
      <c r="P321" s="226">
        <f>O321*H321</f>
        <v>0</v>
      </c>
      <c r="Q321" s="226">
        <v>0</v>
      </c>
      <c r="R321" s="226">
        <f>Q321*H321</f>
        <v>0</v>
      </c>
      <c r="S321" s="226">
        <v>0</v>
      </c>
      <c r="T321" s="227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28" t="s">
        <v>130</v>
      </c>
      <c r="AT321" s="228" t="s">
        <v>125</v>
      </c>
      <c r="AU321" s="228" t="s">
        <v>86</v>
      </c>
      <c r="AY321" s="16" t="s">
        <v>123</v>
      </c>
      <c r="BE321" s="229">
        <f>IF(N321="základní",J321,0)</f>
        <v>0</v>
      </c>
      <c r="BF321" s="229">
        <f>IF(N321="snížená",J321,0)</f>
        <v>0</v>
      </c>
      <c r="BG321" s="229">
        <f>IF(N321="zákl. přenesená",J321,0)</f>
        <v>0</v>
      </c>
      <c r="BH321" s="229">
        <f>IF(N321="sníž. přenesená",J321,0)</f>
        <v>0</v>
      </c>
      <c r="BI321" s="229">
        <f>IF(N321="nulová",J321,0)</f>
        <v>0</v>
      </c>
      <c r="BJ321" s="16" t="s">
        <v>84</v>
      </c>
      <c r="BK321" s="229">
        <f>ROUND(I321*H321,2)</f>
        <v>0</v>
      </c>
      <c r="BL321" s="16" t="s">
        <v>130</v>
      </c>
      <c r="BM321" s="228" t="s">
        <v>531</v>
      </c>
    </row>
    <row r="322" s="13" customFormat="1">
      <c r="A322" s="13"/>
      <c r="B322" s="230"/>
      <c r="C322" s="231"/>
      <c r="D322" s="232" t="s">
        <v>132</v>
      </c>
      <c r="E322" s="233" t="s">
        <v>1</v>
      </c>
      <c r="F322" s="234" t="s">
        <v>532</v>
      </c>
      <c r="G322" s="231"/>
      <c r="H322" s="235">
        <v>2106.145</v>
      </c>
      <c r="I322" s="236"/>
      <c r="J322" s="231"/>
      <c r="K322" s="231"/>
      <c r="L322" s="237"/>
      <c r="M322" s="238"/>
      <c r="N322" s="239"/>
      <c r="O322" s="239"/>
      <c r="P322" s="239"/>
      <c r="Q322" s="239"/>
      <c r="R322" s="239"/>
      <c r="S322" s="239"/>
      <c r="T322" s="240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1" t="s">
        <v>132</v>
      </c>
      <c r="AU322" s="241" t="s">
        <v>86</v>
      </c>
      <c r="AV322" s="13" t="s">
        <v>86</v>
      </c>
      <c r="AW322" s="13" t="s">
        <v>32</v>
      </c>
      <c r="AX322" s="13" t="s">
        <v>84</v>
      </c>
      <c r="AY322" s="241" t="s">
        <v>123</v>
      </c>
    </row>
    <row r="323" s="2" customFormat="1" ht="44.25" customHeight="1">
      <c r="A323" s="37"/>
      <c r="B323" s="38"/>
      <c r="C323" s="217" t="s">
        <v>533</v>
      </c>
      <c r="D323" s="253" t="s">
        <v>125</v>
      </c>
      <c r="E323" s="218" t="s">
        <v>534</v>
      </c>
      <c r="F323" s="219" t="s">
        <v>535</v>
      </c>
      <c r="G323" s="220" t="s">
        <v>231</v>
      </c>
      <c r="H323" s="221">
        <v>105.78</v>
      </c>
      <c r="I323" s="222"/>
      <c r="J323" s="223">
        <f>ROUND(I323*H323,2)</f>
        <v>0</v>
      </c>
      <c r="K323" s="219" t="s">
        <v>232</v>
      </c>
      <c r="L323" s="43"/>
      <c r="M323" s="224" t="s">
        <v>1</v>
      </c>
      <c r="N323" s="225" t="s">
        <v>41</v>
      </c>
      <c r="O323" s="90"/>
      <c r="P323" s="226">
        <f>O323*H323</f>
        <v>0</v>
      </c>
      <c r="Q323" s="226">
        <v>0</v>
      </c>
      <c r="R323" s="226">
        <f>Q323*H323</f>
        <v>0</v>
      </c>
      <c r="S323" s="226">
        <v>0</v>
      </c>
      <c r="T323" s="227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28" t="s">
        <v>130</v>
      </c>
      <c r="AT323" s="228" t="s">
        <v>125</v>
      </c>
      <c r="AU323" s="228" t="s">
        <v>86</v>
      </c>
      <c r="AY323" s="16" t="s">
        <v>123</v>
      </c>
      <c r="BE323" s="229">
        <f>IF(N323="základní",J323,0)</f>
        <v>0</v>
      </c>
      <c r="BF323" s="229">
        <f>IF(N323="snížená",J323,0)</f>
        <v>0</v>
      </c>
      <c r="BG323" s="229">
        <f>IF(N323="zákl. přenesená",J323,0)</f>
        <v>0</v>
      </c>
      <c r="BH323" s="229">
        <f>IF(N323="sníž. přenesená",J323,0)</f>
        <v>0</v>
      </c>
      <c r="BI323" s="229">
        <f>IF(N323="nulová",J323,0)</f>
        <v>0</v>
      </c>
      <c r="BJ323" s="16" t="s">
        <v>84</v>
      </c>
      <c r="BK323" s="229">
        <f>ROUND(I323*H323,2)</f>
        <v>0</v>
      </c>
      <c r="BL323" s="16" t="s">
        <v>130</v>
      </c>
      <c r="BM323" s="228" t="s">
        <v>536</v>
      </c>
    </row>
    <row r="324" s="13" customFormat="1">
      <c r="A324" s="13"/>
      <c r="B324" s="230"/>
      <c r="C324" s="231"/>
      <c r="D324" s="232" t="s">
        <v>132</v>
      </c>
      <c r="E324" s="233" t="s">
        <v>1</v>
      </c>
      <c r="F324" s="234" t="s">
        <v>537</v>
      </c>
      <c r="G324" s="231"/>
      <c r="H324" s="235">
        <v>105.78</v>
      </c>
      <c r="I324" s="236"/>
      <c r="J324" s="231"/>
      <c r="K324" s="231"/>
      <c r="L324" s="237"/>
      <c r="M324" s="238"/>
      <c r="N324" s="239"/>
      <c r="O324" s="239"/>
      <c r="P324" s="239"/>
      <c r="Q324" s="239"/>
      <c r="R324" s="239"/>
      <c r="S324" s="239"/>
      <c r="T324" s="240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1" t="s">
        <v>132</v>
      </c>
      <c r="AU324" s="241" t="s">
        <v>86</v>
      </c>
      <c r="AV324" s="13" t="s">
        <v>86</v>
      </c>
      <c r="AW324" s="13" t="s">
        <v>32</v>
      </c>
      <c r="AX324" s="13" t="s">
        <v>84</v>
      </c>
      <c r="AY324" s="241" t="s">
        <v>123</v>
      </c>
    </row>
    <row r="325" s="2" customFormat="1" ht="44.25" customHeight="1">
      <c r="A325" s="37"/>
      <c r="B325" s="38"/>
      <c r="C325" s="217" t="s">
        <v>538</v>
      </c>
      <c r="D325" s="253" t="s">
        <v>125</v>
      </c>
      <c r="E325" s="218" t="s">
        <v>539</v>
      </c>
      <c r="F325" s="219" t="s">
        <v>540</v>
      </c>
      <c r="G325" s="220" t="s">
        <v>231</v>
      </c>
      <c r="H325" s="221">
        <v>94.915999999999997</v>
      </c>
      <c r="I325" s="222"/>
      <c r="J325" s="223">
        <f>ROUND(I325*H325,2)</f>
        <v>0</v>
      </c>
      <c r="K325" s="219" t="s">
        <v>232</v>
      </c>
      <c r="L325" s="43"/>
      <c r="M325" s="224" t="s">
        <v>1</v>
      </c>
      <c r="N325" s="225" t="s">
        <v>41</v>
      </c>
      <c r="O325" s="90"/>
      <c r="P325" s="226">
        <f>O325*H325</f>
        <v>0</v>
      </c>
      <c r="Q325" s="226">
        <v>0</v>
      </c>
      <c r="R325" s="226">
        <f>Q325*H325</f>
        <v>0</v>
      </c>
      <c r="S325" s="226">
        <v>0</v>
      </c>
      <c r="T325" s="227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28" t="s">
        <v>130</v>
      </c>
      <c r="AT325" s="228" t="s">
        <v>125</v>
      </c>
      <c r="AU325" s="228" t="s">
        <v>86</v>
      </c>
      <c r="AY325" s="16" t="s">
        <v>123</v>
      </c>
      <c r="BE325" s="229">
        <f>IF(N325="základní",J325,0)</f>
        <v>0</v>
      </c>
      <c r="BF325" s="229">
        <f>IF(N325="snížená",J325,0)</f>
        <v>0</v>
      </c>
      <c r="BG325" s="229">
        <f>IF(N325="zákl. přenesená",J325,0)</f>
        <v>0</v>
      </c>
      <c r="BH325" s="229">
        <f>IF(N325="sníž. přenesená",J325,0)</f>
        <v>0</v>
      </c>
      <c r="BI325" s="229">
        <f>IF(N325="nulová",J325,0)</f>
        <v>0</v>
      </c>
      <c r="BJ325" s="16" t="s">
        <v>84</v>
      </c>
      <c r="BK325" s="229">
        <f>ROUND(I325*H325,2)</f>
        <v>0</v>
      </c>
      <c r="BL325" s="16" t="s">
        <v>130</v>
      </c>
      <c r="BM325" s="228" t="s">
        <v>541</v>
      </c>
    </row>
    <row r="326" s="13" customFormat="1">
      <c r="A326" s="13"/>
      <c r="B326" s="230"/>
      <c r="C326" s="231"/>
      <c r="D326" s="232" t="s">
        <v>132</v>
      </c>
      <c r="E326" s="233" t="s">
        <v>1</v>
      </c>
      <c r="F326" s="234" t="s">
        <v>542</v>
      </c>
      <c r="G326" s="231"/>
      <c r="H326" s="235">
        <v>94.915999999999997</v>
      </c>
      <c r="I326" s="236"/>
      <c r="J326" s="231"/>
      <c r="K326" s="231"/>
      <c r="L326" s="237"/>
      <c r="M326" s="238"/>
      <c r="N326" s="239"/>
      <c r="O326" s="239"/>
      <c r="P326" s="239"/>
      <c r="Q326" s="239"/>
      <c r="R326" s="239"/>
      <c r="S326" s="239"/>
      <c r="T326" s="240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1" t="s">
        <v>132</v>
      </c>
      <c r="AU326" s="241" t="s">
        <v>86</v>
      </c>
      <c r="AV326" s="13" t="s">
        <v>86</v>
      </c>
      <c r="AW326" s="13" t="s">
        <v>32</v>
      </c>
      <c r="AX326" s="13" t="s">
        <v>84</v>
      </c>
      <c r="AY326" s="241" t="s">
        <v>123</v>
      </c>
    </row>
    <row r="327" s="2" customFormat="1" ht="44.25" customHeight="1">
      <c r="A327" s="37"/>
      <c r="B327" s="38"/>
      <c r="C327" s="217" t="s">
        <v>543</v>
      </c>
      <c r="D327" s="253" t="s">
        <v>125</v>
      </c>
      <c r="E327" s="218" t="s">
        <v>544</v>
      </c>
      <c r="F327" s="219" t="s">
        <v>230</v>
      </c>
      <c r="G327" s="220" t="s">
        <v>231</v>
      </c>
      <c r="H327" s="221">
        <v>209.65799999999999</v>
      </c>
      <c r="I327" s="222"/>
      <c r="J327" s="223">
        <f>ROUND(I327*H327,2)</f>
        <v>0</v>
      </c>
      <c r="K327" s="219" t="s">
        <v>232</v>
      </c>
      <c r="L327" s="43"/>
      <c r="M327" s="224" t="s">
        <v>1</v>
      </c>
      <c r="N327" s="225" t="s">
        <v>41</v>
      </c>
      <c r="O327" s="90"/>
      <c r="P327" s="226">
        <f>O327*H327</f>
        <v>0</v>
      </c>
      <c r="Q327" s="226">
        <v>0</v>
      </c>
      <c r="R327" s="226">
        <f>Q327*H327</f>
        <v>0</v>
      </c>
      <c r="S327" s="226">
        <v>0</v>
      </c>
      <c r="T327" s="227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28" t="s">
        <v>130</v>
      </c>
      <c r="AT327" s="228" t="s">
        <v>125</v>
      </c>
      <c r="AU327" s="228" t="s">
        <v>86</v>
      </c>
      <c r="AY327" s="16" t="s">
        <v>123</v>
      </c>
      <c r="BE327" s="229">
        <f>IF(N327="základní",J327,0)</f>
        <v>0</v>
      </c>
      <c r="BF327" s="229">
        <f>IF(N327="snížená",J327,0)</f>
        <v>0</v>
      </c>
      <c r="BG327" s="229">
        <f>IF(N327="zákl. přenesená",J327,0)</f>
        <v>0</v>
      </c>
      <c r="BH327" s="229">
        <f>IF(N327="sníž. přenesená",J327,0)</f>
        <v>0</v>
      </c>
      <c r="BI327" s="229">
        <f>IF(N327="nulová",J327,0)</f>
        <v>0</v>
      </c>
      <c r="BJ327" s="16" t="s">
        <v>84</v>
      </c>
      <c r="BK327" s="229">
        <f>ROUND(I327*H327,2)</f>
        <v>0</v>
      </c>
      <c r="BL327" s="16" t="s">
        <v>130</v>
      </c>
      <c r="BM327" s="228" t="s">
        <v>545</v>
      </c>
    </row>
    <row r="328" s="13" customFormat="1">
      <c r="A328" s="13"/>
      <c r="B328" s="230"/>
      <c r="C328" s="231"/>
      <c r="D328" s="232" t="s">
        <v>132</v>
      </c>
      <c r="E328" s="233" t="s">
        <v>1</v>
      </c>
      <c r="F328" s="234" t="s">
        <v>546</v>
      </c>
      <c r="G328" s="231"/>
      <c r="H328" s="235">
        <v>209.65799999999999</v>
      </c>
      <c r="I328" s="236"/>
      <c r="J328" s="231"/>
      <c r="K328" s="231"/>
      <c r="L328" s="237"/>
      <c r="M328" s="238"/>
      <c r="N328" s="239"/>
      <c r="O328" s="239"/>
      <c r="P328" s="239"/>
      <c r="Q328" s="239"/>
      <c r="R328" s="239"/>
      <c r="S328" s="239"/>
      <c r="T328" s="240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1" t="s">
        <v>132</v>
      </c>
      <c r="AU328" s="241" t="s">
        <v>86</v>
      </c>
      <c r="AV328" s="13" t="s">
        <v>86</v>
      </c>
      <c r="AW328" s="13" t="s">
        <v>32</v>
      </c>
      <c r="AX328" s="13" t="s">
        <v>84</v>
      </c>
      <c r="AY328" s="241" t="s">
        <v>123</v>
      </c>
    </row>
    <row r="329" s="12" customFormat="1" ht="22.8" customHeight="1">
      <c r="A329" s="12"/>
      <c r="B329" s="201"/>
      <c r="C329" s="202"/>
      <c r="D329" s="203" t="s">
        <v>75</v>
      </c>
      <c r="E329" s="215" t="s">
        <v>547</v>
      </c>
      <c r="F329" s="215" t="s">
        <v>548</v>
      </c>
      <c r="G329" s="202"/>
      <c r="H329" s="202"/>
      <c r="I329" s="205"/>
      <c r="J329" s="216">
        <f>BK329</f>
        <v>0</v>
      </c>
      <c r="K329" s="202"/>
      <c r="L329" s="207"/>
      <c r="M329" s="208"/>
      <c r="N329" s="209"/>
      <c r="O329" s="209"/>
      <c r="P329" s="210">
        <f>P330</f>
        <v>0</v>
      </c>
      <c r="Q329" s="209"/>
      <c r="R329" s="210">
        <f>R330</f>
        <v>0</v>
      </c>
      <c r="S329" s="209"/>
      <c r="T329" s="211">
        <f>T330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12" t="s">
        <v>84</v>
      </c>
      <c r="AT329" s="213" t="s">
        <v>75</v>
      </c>
      <c r="AU329" s="213" t="s">
        <v>84</v>
      </c>
      <c r="AY329" s="212" t="s">
        <v>123</v>
      </c>
      <c r="BK329" s="214">
        <f>BK330</f>
        <v>0</v>
      </c>
    </row>
    <row r="330" s="2" customFormat="1" ht="49.05" customHeight="1">
      <c r="A330" s="37"/>
      <c r="B330" s="38"/>
      <c r="C330" s="217" t="s">
        <v>549</v>
      </c>
      <c r="D330" s="253" t="s">
        <v>125</v>
      </c>
      <c r="E330" s="218" t="s">
        <v>550</v>
      </c>
      <c r="F330" s="219" t="s">
        <v>551</v>
      </c>
      <c r="G330" s="220" t="s">
        <v>231</v>
      </c>
      <c r="H330" s="221">
        <v>1176.347</v>
      </c>
      <c r="I330" s="222"/>
      <c r="J330" s="223">
        <f>ROUND(I330*H330,2)</f>
        <v>0</v>
      </c>
      <c r="K330" s="219" t="s">
        <v>232</v>
      </c>
      <c r="L330" s="43"/>
      <c r="M330" s="264" t="s">
        <v>1</v>
      </c>
      <c r="N330" s="265" t="s">
        <v>41</v>
      </c>
      <c r="O330" s="266"/>
      <c r="P330" s="267">
        <f>O330*H330</f>
        <v>0</v>
      </c>
      <c r="Q330" s="267">
        <v>0</v>
      </c>
      <c r="R330" s="267">
        <f>Q330*H330</f>
        <v>0</v>
      </c>
      <c r="S330" s="267">
        <v>0</v>
      </c>
      <c r="T330" s="268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28" t="s">
        <v>130</v>
      </c>
      <c r="AT330" s="228" t="s">
        <v>125</v>
      </c>
      <c r="AU330" s="228" t="s">
        <v>86</v>
      </c>
      <c r="AY330" s="16" t="s">
        <v>123</v>
      </c>
      <c r="BE330" s="229">
        <f>IF(N330="základní",J330,0)</f>
        <v>0</v>
      </c>
      <c r="BF330" s="229">
        <f>IF(N330="snížená",J330,0)</f>
        <v>0</v>
      </c>
      <c r="BG330" s="229">
        <f>IF(N330="zákl. přenesená",J330,0)</f>
        <v>0</v>
      </c>
      <c r="BH330" s="229">
        <f>IF(N330="sníž. přenesená",J330,0)</f>
        <v>0</v>
      </c>
      <c r="BI330" s="229">
        <f>IF(N330="nulová",J330,0)</f>
        <v>0</v>
      </c>
      <c r="BJ330" s="16" t="s">
        <v>84</v>
      </c>
      <c r="BK330" s="229">
        <f>ROUND(I330*H330,2)</f>
        <v>0</v>
      </c>
      <c r="BL330" s="16" t="s">
        <v>130</v>
      </c>
      <c r="BM330" s="228" t="s">
        <v>552</v>
      </c>
    </row>
    <row r="331" s="2" customFormat="1" ht="6.96" customHeight="1">
      <c r="A331" s="37"/>
      <c r="B331" s="65"/>
      <c r="C331" s="66"/>
      <c r="D331" s="66"/>
      <c r="E331" s="66"/>
      <c r="F331" s="66"/>
      <c r="G331" s="66"/>
      <c r="H331" s="66"/>
      <c r="I331" s="66"/>
      <c r="J331" s="66"/>
      <c r="K331" s="66"/>
      <c r="L331" s="43"/>
      <c r="M331" s="37"/>
      <c r="O331" s="37"/>
      <c r="P331" s="37"/>
      <c r="Q331" s="37"/>
      <c r="R331" s="37"/>
      <c r="S331" s="37"/>
      <c r="T331" s="37"/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</row>
  </sheetData>
  <sheetProtection sheet="1" autoFilter="0" formatColumns="0" formatRows="0" objects="1" scenarios="1" spinCount="100000" saltValue="H4C5IfkQp/12XkIgeoUYfyEPgoqBuEW6cpjebCNzXcagewZORMZNJN2TUDoicjnAvsk5DgdOO5KJavpQmpIIXA==" hashValue="OB2KO4n43PgjJknCg/nQOEGvx+HqA5/7U5A5MF9J3DMCDAXjkq6/KFuFUeQNm2L7fPBuyFx258EExYSKAw3mag==" algorithmName="SHA-512" password="CC35"/>
  <autoFilter ref="C125:K330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90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Mikulovice, U Fryčáku - kanalizace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91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553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10. 10. 2024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31</v>
      </c>
      <c r="F21" s="37"/>
      <c r="G21" s="37"/>
      <c r="H21" s="37"/>
      <c r="I21" s="139" t="s">
        <v>27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34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ROUND(J124,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ROUND((SUM(BE124:BE154)),  2)</f>
        <v>0</v>
      </c>
      <c r="G33" s="37"/>
      <c r="H33" s="37"/>
      <c r="I33" s="154">
        <v>0.20999999999999999</v>
      </c>
      <c r="J33" s="153">
        <f>ROUND(((SUM(BE124:BE154))*I33),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ROUND((SUM(BF124:BF154)),  2)</f>
        <v>0</v>
      </c>
      <c r="G34" s="37"/>
      <c r="H34" s="37"/>
      <c r="I34" s="154">
        <v>0.12</v>
      </c>
      <c r="J34" s="153">
        <f>ROUND(((SUM(BF124:BF154))*I34),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ROUND((SUM(BG124:BG154)),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ROUND((SUM(BH124:BH154)),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ROUND((SUM(BI124:BI154)),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Mikulovice, U Fryčáku - kanalizace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91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VON - Vedlejší a ostatní náklady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Mikulovice</v>
      </c>
      <c r="G89" s="39"/>
      <c r="H89" s="39"/>
      <c r="I89" s="31" t="s">
        <v>22</v>
      </c>
      <c r="J89" s="78" t="str">
        <f>IF(J12="","",J12)</f>
        <v>10. 10. 2024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Vodovody a kanalizace Pardubice, a.s.</v>
      </c>
      <c r="G91" s="39"/>
      <c r="H91" s="39"/>
      <c r="I91" s="31" t="s">
        <v>30</v>
      </c>
      <c r="J91" s="35" t="str">
        <f>E21</f>
        <v>Multiaqua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Ing. Jiří Svoboda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94</v>
      </c>
      <c r="D94" s="175"/>
      <c r="E94" s="175"/>
      <c r="F94" s="175"/>
      <c r="G94" s="175"/>
      <c r="H94" s="175"/>
      <c r="I94" s="175"/>
      <c r="J94" s="176" t="s">
        <v>95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96</v>
      </c>
      <c r="D96" s="39"/>
      <c r="E96" s="39"/>
      <c r="F96" s="39"/>
      <c r="G96" s="39"/>
      <c r="H96" s="39"/>
      <c r="I96" s="39"/>
      <c r="J96" s="109">
        <f>J124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97</v>
      </c>
    </row>
    <row r="97" s="9" customFormat="1" ht="24.96" customHeight="1">
      <c r="A97" s="9"/>
      <c r="B97" s="178"/>
      <c r="C97" s="179"/>
      <c r="D97" s="180" t="s">
        <v>554</v>
      </c>
      <c r="E97" s="181"/>
      <c r="F97" s="181"/>
      <c r="G97" s="181"/>
      <c r="H97" s="181"/>
      <c r="I97" s="181"/>
      <c r="J97" s="182">
        <f>J125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555</v>
      </c>
      <c r="E98" s="187"/>
      <c r="F98" s="187"/>
      <c r="G98" s="187"/>
      <c r="H98" s="187"/>
      <c r="I98" s="187"/>
      <c r="J98" s="188">
        <f>J126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8"/>
      <c r="C99" s="179"/>
      <c r="D99" s="180" t="s">
        <v>556</v>
      </c>
      <c r="E99" s="181"/>
      <c r="F99" s="181"/>
      <c r="G99" s="181"/>
      <c r="H99" s="181"/>
      <c r="I99" s="181"/>
      <c r="J99" s="182">
        <f>J130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4"/>
      <c r="C100" s="185"/>
      <c r="D100" s="186" t="s">
        <v>555</v>
      </c>
      <c r="E100" s="187"/>
      <c r="F100" s="187"/>
      <c r="G100" s="187"/>
      <c r="H100" s="187"/>
      <c r="I100" s="187"/>
      <c r="J100" s="188">
        <f>J131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8"/>
      <c r="C101" s="179"/>
      <c r="D101" s="180" t="s">
        <v>557</v>
      </c>
      <c r="E101" s="181"/>
      <c r="F101" s="181"/>
      <c r="G101" s="181"/>
      <c r="H101" s="181"/>
      <c r="I101" s="181"/>
      <c r="J101" s="182">
        <f>J136</f>
        <v>0</v>
      </c>
      <c r="K101" s="179"/>
      <c r="L101" s="18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4"/>
      <c r="C102" s="185"/>
      <c r="D102" s="186" t="s">
        <v>555</v>
      </c>
      <c r="E102" s="187"/>
      <c r="F102" s="187"/>
      <c r="G102" s="187"/>
      <c r="H102" s="187"/>
      <c r="I102" s="187"/>
      <c r="J102" s="188">
        <f>J137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8"/>
      <c r="C103" s="179"/>
      <c r="D103" s="180" t="s">
        <v>558</v>
      </c>
      <c r="E103" s="181"/>
      <c r="F103" s="181"/>
      <c r="G103" s="181"/>
      <c r="H103" s="181"/>
      <c r="I103" s="181"/>
      <c r="J103" s="182">
        <f>J144</f>
        <v>0</v>
      </c>
      <c r="K103" s="179"/>
      <c r="L103" s="18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4"/>
      <c r="C104" s="185"/>
      <c r="D104" s="186" t="s">
        <v>555</v>
      </c>
      <c r="E104" s="187"/>
      <c r="F104" s="187"/>
      <c r="G104" s="187"/>
      <c r="H104" s="187"/>
      <c r="I104" s="187"/>
      <c r="J104" s="188">
        <f>J145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108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173" t="str">
        <f>E7</f>
        <v>Mikulovice, U Fryčáku - kanalizace</v>
      </c>
      <c r="F114" s="31"/>
      <c r="G114" s="31"/>
      <c r="H114" s="31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91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75" t="str">
        <f>E9</f>
        <v>VON - Vedlejší a ostatní náklady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9"/>
      <c r="E118" s="39"/>
      <c r="F118" s="26" t="str">
        <f>F12</f>
        <v xml:space="preserve"> Mikulovice</v>
      </c>
      <c r="G118" s="39"/>
      <c r="H118" s="39"/>
      <c r="I118" s="31" t="s">
        <v>22</v>
      </c>
      <c r="J118" s="78" t="str">
        <f>IF(J12="","",J12)</f>
        <v>10. 10. 2024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24</v>
      </c>
      <c r="D120" s="39"/>
      <c r="E120" s="39"/>
      <c r="F120" s="26" t="str">
        <f>E15</f>
        <v>Vodovody a kanalizace Pardubice, a.s.</v>
      </c>
      <c r="G120" s="39"/>
      <c r="H120" s="39"/>
      <c r="I120" s="31" t="s">
        <v>30</v>
      </c>
      <c r="J120" s="35" t="str">
        <f>E21</f>
        <v>Multiaqua s.r.o.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28</v>
      </c>
      <c r="D121" s="39"/>
      <c r="E121" s="39"/>
      <c r="F121" s="26" t="str">
        <f>IF(E18="","",E18)</f>
        <v>Vyplň údaj</v>
      </c>
      <c r="G121" s="39"/>
      <c r="H121" s="39"/>
      <c r="I121" s="31" t="s">
        <v>33</v>
      </c>
      <c r="J121" s="35" t="str">
        <f>E24</f>
        <v>Ing. Jiří Svoboda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90"/>
      <c r="B123" s="191"/>
      <c r="C123" s="192" t="s">
        <v>109</v>
      </c>
      <c r="D123" s="193" t="s">
        <v>61</v>
      </c>
      <c r="E123" s="193" t="s">
        <v>57</v>
      </c>
      <c r="F123" s="193" t="s">
        <v>58</v>
      </c>
      <c r="G123" s="193" t="s">
        <v>110</v>
      </c>
      <c r="H123" s="193" t="s">
        <v>111</v>
      </c>
      <c r="I123" s="193" t="s">
        <v>112</v>
      </c>
      <c r="J123" s="193" t="s">
        <v>95</v>
      </c>
      <c r="K123" s="194" t="s">
        <v>113</v>
      </c>
      <c r="L123" s="195"/>
      <c r="M123" s="99" t="s">
        <v>1</v>
      </c>
      <c r="N123" s="100" t="s">
        <v>40</v>
      </c>
      <c r="O123" s="100" t="s">
        <v>114</v>
      </c>
      <c r="P123" s="100" t="s">
        <v>115</v>
      </c>
      <c r="Q123" s="100" t="s">
        <v>116</v>
      </c>
      <c r="R123" s="100" t="s">
        <v>117</v>
      </c>
      <c r="S123" s="100" t="s">
        <v>118</v>
      </c>
      <c r="T123" s="101" t="s">
        <v>119</v>
      </c>
      <c r="U123" s="190"/>
      <c r="V123" s="190"/>
      <c r="W123" s="190"/>
      <c r="X123" s="190"/>
      <c r="Y123" s="190"/>
      <c r="Z123" s="190"/>
      <c r="AA123" s="190"/>
      <c r="AB123" s="190"/>
      <c r="AC123" s="190"/>
      <c r="AD123" s="190"/>
      <c r="AE123" s="190"/>
    </row>
    <row r="124" s="2" customFormat="1" ht="22.8" customHeight="1">
      <c r="A124" s="37"/>
      <c r="B124" s="38"/>
      <c r="C124" s="106" t="s">
        <v>120</v>
      </c>
      <c r="D124" s="39"/>
      <c r="E124" s="39"/>
      <c r="F124" s="39"/>
      <c r="G124" s="39"/>
      <c r="H124" s="39"/>
      <c r="I124" s="39"/>
      <c r="J124" s="196">
        <f>BK124</f>
        <v>0</v>
      </c>
      <c r="K124" s="39"/>
      <c r="L124" s="43"/>
      <c r="M124" s="102"/>
      <c r="N124" s="197"/>
      <c r="O124" s="103"/>
      <c r="P124" s="198">
        <f>P125+P130+P136+P144</f>
        <v>0</v>
      </c>
      <c r="Q124" s="103"/>
      <c r="R124" s="198">
        <f>R125+R130+R136+R144</f>
        <v>0</v>
      </c>
      <c r="S124" s="103"/>
      <c r="T124" s="199">
        <f>T125+T130+T136+T144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75</v>
      </c>
      <c r="AU124" s="16" t="s">
        <v>97</v>
      </c>
      <c r="BK124" s="200">
        <f>BK125+BK130+BK136+BK144</f>
        <v>0</v>
      </c>
    </row>
    <row r="125" s="12" customFormat="1" ht="25.92" customHeight="1">
      <c r="A125" s="12"/>
      <c r="B125" s="201"/>
      <c r="C125" s="202"/>
      <c r="D125" s="203" t="s">
        <v>75</v>
      </c>
      <c r="E125" s="204" t="s">
        <v>559</v>
      </c>
      <c r="F125" s="204" t="s">
        <v>560</v>
      </c>
      <c r="G125" s="202"/>
      <c r="H125" s="202"/>
      <c r="I125" s="205"/>
      <c r="J125" s="206">
        <f>BK125</f>
        <v>0</v>
      </c>
      <c r="K125" s="202"/>
      <c r="L125" s="207"/>
      <c r="M125" s="208"/>
      <c r="N125" s="209"/>
      <c r="O125" s="209"/>
      <c r="P125" s="210">
        <f>P126</f>
        <v>0</v>
      </c>
      <c r="Q125" s="209"/>
      <c r="R125" s="210">
        <f>R126</f>
        <v>0</v>
      </c>
      <c r="S125" s="209"/>
      <c r="T125" s="211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2" t="s">
        <v>84</v>
      </c>
      <c r="AT125" s="213" t="s">
        <v>75</v>
      </c>
      <c r="AU125" s="213" t="s">
        <v>76</v>
      </c>
      <c r="AY125" s="212" t="s">
        <v>123</v>
      </c>
      <c r="BK125" s="214">
        <f>BK126</f>
        <v>0</v>
      </c>
    </row>
    <row r="126" s="12" customFormat="1" ht="22.8" customHeight="1">
      <c r="A126" s="12"/>
      <c r="B126" s="201"/>
      <c r="C126" s="202"/>
      <c r="D126" s="203" t="s">
        <v>75</v>
      </c>
      <c r="E126" s="215" t="s">
        <v>561</v>
      </c>
      <c r="F126" s="215" t="s">
        <v>562</v>
      </c>
      <c r="G126" s="202"/>
      <c r="H126" s="202"/>
      <c r="I126" s="205"/>
      <c r="J126" s="216">
        <f>BK126</f>
        <v>0</v>
      </c>
      <c r="K126" s="202"/>
      <c r="L126" s="207"/>
      <c r="M126" s="208"/>
      <c r="N126" s="209"/>
      <c r="O126" s="209"/>
      <c r="P126" s="210">
        <f>SUM(P127:P129)</f>
        <v>0</v>
      </c>
      <c r="Q126" s="209"/>
      <c r="R126" s="210">
        <f>SUM(R127:R129)</f>
        <v>0</v>
      </c>
      <c r="S126" s="209"/>
      <c r="T126" s="211">
        <f>SUM(T127:T129)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2" t="s">
        <v>84</v>
      </c>
      <c r="AT126" s="213" t="s">
        <v>75</v>
      </c>
      <c r="AU126" s="213" t="s">
        <v>84</v>
      </c>
      <c r="AY126" s="212" t="s">
        <v>123</v>
      </c>
      <c r="BK126" s="214">
        <f>SUM(BK127:BK129)</f>
        <v>0</v>
      </c>
    </row>
    <row r="127" s="2" customFormat="1" ht="24.15" customHeight="1">
      <c r="A127" s="37"/>
      <c r="B127" s="38"/>
      <c r="C127" s="217" t="s">
        <v>84</v>
      </c>
      <c r="D127" s="217" t="s">
        <v>125</v>
      </c>
      <c r="E127" s="218" t="s">
        <v>563</v>
      </c>
      <c r="F127" s="219" t="s">
        <v>564</v>
      </c>
      <c r="G127" s="220" t="s">
        <v>483</v>
      </c>
      <c r="H127" s="221">
        <v>1</v>
      </c>
      <c r="I127" s="222"/>
      <c r="J127" s="223">
        <f>ROUND(I127*H127,2)</f>
        <v>0</v>
      </c>
      <c r="K127" s="219" t="s">
        <v>1</v>
      </c>
      <c r="L127" s="43"/>
      <c r="M127" s="224" t="s">
        <v>1</v>
      </c>
      <c r="N127" s="225" t="s">
        <v>41</v>
      </c>
      <c r="O127" s="90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8" t="s">
        <v>130</v>
      </c>
      <c r="AT127" s="228" t="s">
        <v>125</v>
      </c>
      <c r="AU127" s="228" t="s">
        <v>86</v>
      </c>
      <c r="AY127" s="16" t="s">
        <v>123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6" t="s">
        <v>84</v>
      </c>
      <c r="BK127" s="229">
        <f>ROUND(I127*H127,2)</f>
        <v>0</v>
      </c>
      <c r="BL127" s="16" t="s">
        <v>130</v>
      </c>
      <c r="BM127" s="228" t="s">
        <v>86</v>
      </c>
    </row>
    <row r="128" s="2" customFormat="1" ht="16.5" customHeight="1">
      <c r="A128" s="37"/>
      <c r="B128" s="38"/>
      <c r="C128" s="217" t="s">
        <v>86</v>
      </c>
      <c r="D128" s="217" t="s">
        <v>125</v>
      </c>
      <c r="E128" s="218" t="s">
        <v>565</v>
      </c>
      <c r="F128" s="219" t="s">
        <v>566</v>
      </c>
      <c r="G128" s="220" t="s">
        <v>483</v>
      </c>
      <c r="H128" s="221">
        <v>1</v>
      </c>
      <c r="I128" s="222"/>
      <c r="J128" s="223">
        <f>ROUND(I128*H128,2)</f>
        <v>0</v>
      </c>
      <c r="K128" s="219" t="s">
        <v>1</v>
      </c>
      <c r="L128" s="43"/>
      <c r="M128" s="224" t="s">
        <v>1</v>
      </c>
      <c r="N128" s="225" t="s">
        <v>41</v>
      </c>
      <c r="O128" s="90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130</v>
      </c>
      <c r="AT128" s="228" t="s">
        <v>125</v>
      </c>
      <c r="AU128" s="228" t="s">
        <v>86</v>
      </c>
      <c r="AY128" s="16" t="s">
        <v>123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84</v>
      </c>
      <c r="BK128" s="229">
        <f>ROUND(I128*H128,2)</f>
        <v>0</v>
      </c>
      <c r="BL128" s="16" t="s">
        <v>130</v>
      </c>
      <c r="BM128" s="228" t="s">
        <v>130</v>
      </c>
    </row>
    <row r="129" s="2" customFormat="1" ht="16.5" customHeight="1">
      <c r="A129" s="37"/>
      <c r="B129" s="38"/>
      <c r="C129" s="217" t="s">
        <v>146</v>
      </c>
      <c r="D129" s="217" t="s">
        <v>125</v>
      </c>
      <c r="E129" s="218" t="s">
        <v>567</v>
      </c>
      <c r="F129" s="219" t="s">
        <v>568</v>
      </c>
      <c r="G129" s="220" t="s">
        <v>483</v>
      </c>
      <c r="H129" s="221">
        <v>1</v>
      </c>
      <c r="I129" s="222"/>
      <c r="J129" s="223">
        <f>ROUND(I129*H129,2)</f>
        <v>0</v>
      </c>
      <c r="K129" s="219" t="s">
        <v>1</v>
      </c>
      <c r="L129" s="43"/>
      <c r="M129" s="224" t="s">
        <v>1</v>
      </c>
      <c r="N129" s="225" t="s">
        <v>41</v>
      </c>
      <c r="O129" s="90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130</v>
      </c>
      <c r="AT129" s="228" t="s">
        <v>125</v>
      </c>
      <c r="AU129" s="228" t="s">
        <v>86</v>
      </c>
      <c r="AY129" s="16" t="s">
        <v>123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84</v>
      </c>
      <c r="BK129" s="229">
        <f>ROUND(I129*H129,2)</f>
        <v>0</v>
      </c>
      <c r="BL129" s="16" t="s">
        <v>130</v>
      </c>
      <c r="BM129" s="228" t="s">
        <v>160</v>
      </c>
    </row>
    <row r="130" s="12" customFormat="1" ht="25.92" customHeight="1">
      <c r="A130" s="12"/>
      <c r="B130" s="201"/>
      <c r="C130" s="202"/>
      <c r="D130" s="203" t="s">
        <v>75</v>
      </c>
      <c r="E130" s="204" t="s">
        <v>569</v>
      </c>
      <c r="F130" s="204" t="s">
        <v>570</v>
      </c>
      <c r="G130" s="202"/>
      <c r="H130" s="202"/>
      <c r="I130" s="205"/>
      <c r="J130" s="206">
        <f>BK130</f>
        <v>0</v>
      </c>
      <c r="K130" s="202"/>
      <c r="L130" s="207"/>
      <c r="M130" s="208"/>
      <c r="N130" s="209"/>
      <c r="O130" s="209"/>
      <c r="P130" s="210">
        <f>P131</f>
        <v>0</v>
      </c>
      <c r="Q130" s="209"/>
      <c r="R130" s="210">
        <f>R131</f>
        <v>0</v>
      </c>
      <c r="S130" s="209"/>
      <c r="T130" s="211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2" t="s">
        <v>84</v>
      </c>
      <c r="AT130" s="213" t="s">
        <v>75</v>
      </c>
      <c r="AU130" s="213" t="s">
        <v>76</v>
      </c>
      <c r="AY130" s="212" t="s">
        <v>123</v>
      </c>
      <c r="BK130" s="214">
        <f>BK131</f>
        <v>0</v>
      </c>
    </row>
    <row r="131" s="12" customFormat="1" ht="22.8" customHeight="1">
      <c r="A131" s="12"/>
      <c r="B131" s="201"/>
      <c r="C131" s="202"/>
      <c r="D131" s="203" t="s">
        <v>75</v>
      </c>
      <c r="E131" s="215" t="s">
        <v>561</v>
      </c>
      <c r="F131" s="215" t="s">
        <v>562</v>
      </c>
      <c r="G131" s="202"/>
      <c r="H131" s="202"/>
      <c r="I131" s="205"/>
      <c r="J131" s="216">
        <f>BK131</f>
        <v>0</v>
      </c>
      <c r="K131" s="202"/>
      <c r="L131" s="207"/>
      <c r="M131" s="208"/>
      <c r="N131" s="209"/>
      <c r="O131" s="209"/>
      <c r="P131" s="210">
        <f>SUM(P132:P135)</f>
        <v>0</v>
      </c>
      <c r="Q131" s="209"/>
      <c r="R131" s="210">
        <f>SUM(R132:R135)</f>
        <v>0</v>
      </c>
      <c r="S131" s="209"/>
      <c r="T131" s="211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2" t="s">
        <v>84</v>
      </c>
      <c r="AT131" s="213" t="s">
        <v>75</v>
      </c>
      <c r="AU131" s="213" t="s">
        <v>84</v>
      </c>
      <c r="AY131" s="212" t="s">
        <v>123</v>
      </c>
      <c r="BK131" s="214">
        <f>SUM(BK132:BK135)</f>
        <v>0</v>
      </c>
    </row>
    <row r="132" s="2" customFormat="1" ht="16.5" customHeight="1">
      <c r="A132" s="37"/>
      <c r="B132" s="38"/>
      <c r="C132" s="217" t="s">
        <v>130</v>
      </c>
      <c r="D132" s="217" t="s">
        <v>125</v>
      </c>
      <c r="E132" s="218" t="s">
        <v>571</v>
      </c>
      <c r="F132" s="219" t="s">
        <v>572</v>
      </c>
      <c r="G132" s="220" t="s">
        <v>483</v>
      </c>
      <c r="H132" s="221">
        <v>1</v>
      </c>
      <c r="I132" s="222"/>
      <c r="J132" s="223">
        <f>ROUND(I132*H132,2)</f>
        <v>0</v>
      </c>
      <c r="K132" s="219" t="s">
        <v>1</v>
      </c>
      <c r="L132" s="43"/>
      <c r="M132" s="224" t="s">
        <v>1</v>
      </c>
      <c r="N132" s="225" t="s">
        <v>41</v>
      </c>
      <c r="O132" s="90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130</v>
      </c>
      <c r="AT132" s="228" t="s">
        <v>125</v>
      </c>
      <c r="AU132" s="228" t="s">
        <v>86</v>
      </c>
      <c r="AY132" s="16" t="s">
        <v>123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84</v>
      </c>
      <c r="BK132" s="229">
        <f>ROUND(I132*H132,2)</f>
        <v>0</v>
      </c>
      <c r="BL132" s="16" t="s">
        <v>130</v>
      </c>
      <c r="BM132" s="228" t="s">
        <v>171</v>
      </c>
    </row>
    <row r="133" s="2" customFormat="1">
      <c r="A133" s="37"/>
      <c r="B133" s="38"/>
      <c r="C133" s="39"/>
      <c r="D133" s="232" t="s">
        <v>573</v>
      </c>
      <c r="E133" s="39"/>
      <c r="F133" s="269" t="s">
        <v>574</v>
      </c>
      <c r="G133" s="39"/>
      <c r="H133" s="39"/>
      <c r="I133" s="270"/>
      <c r="J133" s="39"/>
      <c r="K133" s="39"/>
      <c r="L133" s="43"/>
      <c r="M133" s="271"/>
      <c r="N133" s="272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573</v>
      </c>
      <c r="AU133" s="16" t="s">
        <v>86</v>
      </c>
    </row>
    <row r="134" s="2" customFormat="1" ht="33" customHeight="1">
      <c r="A134" s="37"/>
      <c r="B134" s="38"/>
      <c r="C134" s="217" t="s">
        <v>155</v>
      </c>
      <c r="D134" s="217" t="s">
        <v>125</v>
      </c>
      <c r="E134" s="218" t="s">
        <v>575</v>
      </c>
      <c r="F134" s="219" t="s">
        <v>576</v>
      </c>
      <c r="G134" s="220" t="s">
        <v>483</v>
      </c>
      <c r="H134" s="221">
        <v>1</v>
      </c>
      <c r="I134" s="222"/>
      <c r="J134" s="223">
        <f>ROUND(I134*H134,2)</f>
        <v>0</v>
      </c>
      <c r="K134" s="219" t="s">
        <v>1</v>
      </c>
      <c r="L134" s="43"/>
      <c r="M134" s="224" t="s">
        <v>1</v>
      </c>
      <c r="N134" s="225" t="s">
        <v>41</v>
      </c>
      <c r="O134" s="90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130</v>
      </c>
      <c r="AT134" s="228" t="s">
        <v>125</v>
      </c>
      <c r="AU134" s="228" t="s">
        <v>86</v>
      </c>
      <c r="AY134" s="16" t="s">
        <v>123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84</v>
      </c>
      <c r="BK134" s="229">
        <f>ROUND(I134*H134,2)</f>
        <v>0</v>
      </c>
      <c r="BL134" s="16" t="s">
        <v>130</v>
      </c>
      <c r="BM134" s="228" t="s">
        <v>183</v>
      </c>
    </row>
    <row r="135" s="2" customFormat="1">
      <c r="A135" s="37"/>
      <c r="B135" s="38"/>
      <c r="C135" s="39"/>
      <c r="D135" s="232" t="s">
        <v>573</v>
      </c>
      <c r="E135" s="39"/>
      <c r="F135" s="269" t="s">
        <v>577</v>
      </c>
      <c r="G135" s="39"/>
      <c r="H135" s="39"/>
      <c r="I135" s="270"/>
      <c r="J135" s="39"/>
      <c r="K135" s="39"/>
      <c r="L135" s="43"/>
      <c r="M135" s="271"/>
      <c r="N135" s="272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573</v>
      </c>
      <c r="AU135" s="16" t="s">
        <v>86</v>
      </c>
    </row>
    <row r="136" s="12" customFormat="1" ht="25.92" customHeight="1">
      <c r="A136" s="12"/>
      <c r="B136" s="201"/>
      <c r="C136" s="202"/>
      <c r="D136" s="203" t="s">
        <v>75</v>
      </c>
      <c r="E136" s="204" t="s">
        <v>578</v>
      </c>
      <c r="F136" s="204" t="s">
        <v>579</v>
      </c>
      <c r="G136" s="202"/>
      <c r="H136" s="202"/>
      <c r="I136" s="205"/>
      <c r="J136" s="206">
        <f>BK136</f>
        <v>0</v>
      </c>
      <c r="K136" s="202"/>
      <c r="L136" s="207"/>
      <c r="M136" s="208"/>
      <c r="N136" s="209"/>
      <c r="O136" s="209"/>
      <c r="P136" s="210">
        <f>P137</f>
        <v>0</v>
      </c>
      <c r="Q136" s="209"/>
      <c r="R136" s="210">
        <f>R137</f>
        <v>0</v>
      </c>
      <c r="S136" s="209"/>
      <c r="T136" s="211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2" t="s">
        <v>84</v>
      </c>
      <c r="AT136" s="213" t="s">
        <v>75</v>
      </c>
      <c r="AU136" s="213" t="s">
        <v>76</v>
      </c>
      <c r="AY136" s="212" t="s">
        <v>123</v>
      </c>
      <c r="BK136" s="214">
        <f>BK137</f>
        <v>0</v>
      </c>
    </row>
    <row r="137" s="12" customFormat="1" ht="22.8" customHeight="1">
      <c r="A137" s="12"/>
      <c r="B137" s="201"/>
      <c r="C137" s="202"/>
      <c r="D137" s="203" t="s">
        <v>75</v>
      </c>
      <c r="E137" s="215" t="s">
        <v>561</v>
      </c>
      <c r="F137" s="215" t="s">
        <v>562</v>
      </c>
      <c r="G137" s="202"/>
      <c r="H137" s="202"/>
      <c r="I137" s="205"/>
      <c r="J137" s="216">
        <f>BK137</f>
        <v>0</v>
      </c>
      <c r="K137" s="202"/>
      <c r="L137" s="207"/>
      <c r="M137" s="208"/>
      <c r="N137" s="209"/>
      <c r="O137" s="209"/>
      <c r="P137" s="210">
        <f>SUM(P138:P143)</f>
        <v>0</v>
      </c>
      <c r="Q137" s="209"/>
      <c r="R137" s="210">
        <f>SUM(R138:R143)</f>
        <v>0</v>
      </c>
      <c r="S137" s="209"/>
      <c r="T137" s="211">
        <f>SUM(T138:T143)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2" t="s">
        <v>84</v>
      </c>
      <c r="AT137" s="213" t="s">
        <v>75</v>
      </c>
      <c r="AU137" s="213" t="s">
        <v>84</v>
      </c>
      <c r="AY137" s="212" t="s">
        <v>123</v>
      </c>
      <c r="BK137" s="214">
        <f>SUM(BK138:BK143)</f>
        <v>0</v>
      </c>
    </row>
    <row r="138" s="2" customFormat="1" ht="33" customHeight="1">
      <c r="A138" s="37"/>
      <c r="B138" s="38"/>
      <c r="C138" s="217" t="s">
        <v>171</v>
      </c>
      <c r="D138" s="217" t="s">
        <v>125</v>
      </c>
      <c r="E138" s="218" t="s">
        <v>580</v>
      </c>
      <c r="F138" s="219" t="s">
        <v>581</v>
      </c>
      <c r="G138" s="220" t="s">
        <v>483</v>
      </c>
      <c r="H138" s="221">
        <v>1</v>
      </c>
      <c r="I138" s="222"/>
      <c r="J138" s="223">
        <f>ROUND(I138*H138,2)</f>
        <v>0</v>
      </c>
      <c r="K138" s="219" t="s">
        <v>1</v>
      </c>
      <c r="L138" s="43"/>
      <c r="M138" s="224" t="s">
        <v>1</v>
      </c>
      <c r="N138" s="225" t="s">
        <v>41</v>
      </c>
      <c r="O138" s="90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130</v>
      </c>
      <c r="AT138" s="228" t="s">
        <v>125</v>
      </c>
      <c r="AU138" s="228" t="s">
        <v>86</v>
      </c>
      <c r="AY138" s="16" t="s">
        <v>123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84</v>
      </c>
      <c r="BK138" s="229">
        <f>ROUND(I138*H138,2)</f>
        <v>0</v>
      </c>
      <c r="BL138" s="16" t="s">
        <v>130</v>
      </c>
      <c r="BM138" s="228" t="s">
        <v>8</v>
      </c>
    </row>
    <row r="139" s="2" customFormat="1" ht="62.7" customHeight="1">
      <c r="A139" s="37"/>
      <c r="B139" s="38"/>
      <c r="C139" s="217" t="s">
        <v>177</v>
      </c>
      <c r="D139" s="217" t="s">
        <v>125</v>
      </c>
      <c r="E139" s="218" t="s">
        <v>582</v>
      </c>
      <c r="F139" s="219" t="s">
        <v>583</v>
      </c>
      <c r="G139" s="220" t="s">
        <v>483</v>
      </c>
      <c r="H139" s="221">
        <v>1</v>
      </c>
      <c r="I139" s="222"/>
      <c r="J139" s="223">
        <f>ROUND(I139*H139,2)</f>
        <v>0</v>
      </c>
      <c r="K139" s="219" t="s">
        <v>1</v>
      </c>
      <c r="L139" s="43"/>
      <c r="M139" s="224" t="s">
        <v>1</v>
      </c>
      <c r="N139" s="225" t="s">
        <v>41</v>
      </c>
      <c r="O139" s="90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8" t="s">
        <v>130</v>
      </c>
      <c r="AT139" s="228" t="s">
        <v>125</v>
      </c>
      <c r="AU139" s="228" t="s">
        <v>86</v>
      </c>
      <c r="AY139" s="16" t="s">
        <v>123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6" t="s">
        <v>84</v>
      </c>
      <c r="BK139" s="229">
        <f>ROUND(I139*H139,2)</f>
        <v>0</v>
      </c>
      <c r="BL139" s="16" t="s">
        <v>130</v>
      </c>
      <c r="BM139" s="228" t="s">
        <v>206</v>
      </c>
    </row>
    <row r="140" s="2" customFormat="1" ht="44.25" customHeight="1">
      <c r="A140" s="37"/>
      <c r="B140" s="38"/>
      <c r="C140" s="217" t="s">
        <v>213</v>
      </c>
      <c r="D140" s="217" t="s">
        <v>125</v>
      </c>
      <c r="E140" s="218" t="s">
        <v>584</v>
      </c>
      <c r="F140" s="219" t="s">
        <v>585</v>
      </c>
      <c r="G140" s="220" t="s">
        <v>483</v>
      </c>
      <c r="H140" s="221">
        <v>1</v>
      </c>
      <c r="I140" s="222"/>
      <c r="J140" s="223">
        <f>ROUND(I140*H140,2)</f>
        <v>0</v>
      </c>
      <c r="K140" s="219" t="s">
        <v>1</v>
      </c>
      <c r="L140" s="43"/>
      <c r="M140" s="224" t="s">
        <v>1</v>
      </c>
      <c r="N140" s="225" t="s">
        <v>41</v>
      </c>
      <c r="O140" s="90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130</v>
      </c>
      <c r="AT140" s="228" t="s">
        <v>125</v>
      </c>
      <c r="AU140" s="228" t="s">
        <v>86</v>
      </c>
      <c r="AY140" s="16" t="s">
        <v>123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84</v>
      </c>
      <c r="BK140" s="229">
        <f>ROUND(I140*H140,2)</f>
        <v>0</v>
      </c>
      <c r="BL140" s="16" t="s">
        <v>130</v>
      </c>
      <c r="BM140" s="228" t="s">
        <v>218</v>
      </c>
    </row>
    <row r="141" s="2" customFormat="1" ht="24.15" customHeight="1">
      <c r="A141" s="37"/>
      <c r="B141" s="38"/>
      <c r="C141" s="217" t="s">
        <v>228</v>
      </c>
      <c r="D141" s="217" t="s">
        <v>125</v>
      </c>
      <c r="E141" s="218" t="s">
        <v>586</v>
      </c>
      <c r="F141" s="219" t="s">
        <v>587</v>
      </c>
      <c r="G141" s="220" t="s">
        <v>483</v>
      </c>
      <c r="H141" s="221">
        <v>1</v>
      </c>
      <c r="I141" s="222"/>
      <c r="J141" s="223">
        <f>ROUND(I141*H141,2)</f>
        <v>0</v>
      </c>
      <c r="K141" s="219" t="s">
        <v>1</v>
      </c>
      <c r="L141" s="43"/>
      <c r="M141" s="224" t="s">
        <v>1</v>
      </c>
      <c r="N141" s="225" t="s">
        <v>41</v>
      </c>
      <c r="O141" s="90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130</v>
      </c>
      <c r="AT141" s="228" t="s">
        <v>125</v>
      </c>
      <c r="AU141" s="228" t="s">
        <v>86</v>
      </c>
      <c r="AY141" s="16" t="s">
        <v>123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84</v>
      </c>
      <c r="BK141" s="229">
        <f>ROUND(I141*H141,2)</f>
        <v>0</v>
      </c>
      <c r="BL141" s="16" t="s">
        <v>130</v>
      </c>
      <c r="BM141" s="228" t="s">
        <v>228</v>
      </c>
    </row>
    <row r="142" s="2" customFormat="1">
      <c r="A142" s="37"/>
      <c r="B142" s="38"/>
      <c r="C142" s="39"/>
      <c r="D142" s="232" t="s">
        <v>573</v>
      </c>
      <c r="E142" s="39"/>
      <c r="F142" s="269" t="s">
        <v>588</v>
      </c>
      <c r="G142" s="39"/>
      <c r="H142" s="39"/>
      <c r="I142" s="270"/>
      <c r="J142" s="39"/>
      <c r="K142" s="39"/>
      <c r="L142" s="43"/>
      <c r="M142" s="271"/>
      <c r="N142" s="272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573</v>
      </c>
      <c r="AU142" s="16" t="s">
        <v>86</v>
      </c>
    </row>
    <row r="143" s="2" customFormat="1" ht="298.05" customHeight="1">
      <c r="A143" s="37"/>
      <c r="B143" s="38"/>
      <c r="C143" s="217" t="s">
        <v>267</v>
      </c>
      <c r="D143" s="217" t="s">
        <v>125</v>
      </c>
      <c r="E143" s="218" t="s">
        <v>589</v>
      </c>
      <c r="F143" s="219" t="s">
        <v>590</v>
      </c>
      <c r="G143" s="220" t="s">
        <v>483</v>
      </c>
      <c r="H143" s="221">
        <v>1</v>
      </c>
      <c r="I143" s="222"/>
      <c r="J143" s="223">
        <f>ROUND(I143*H143,2)</f>
        <v>0</v>
      </c>
      <c r="K143" s="219" t="s">
        <v>1</v>
      </c>
      <c r="L143" s="43"/>
      <c r="M143" s="224" t="s">
        <v>1</v>
      </c>
      <c r="N143" s="225" t="s">
        <v>41</v>
      </c>
      <c r="O143" s="90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8" t="s">
        <v>130</v>
      </c>
      <c r="AT143" s="228" t="s">
        <v>125</v>
      </c>
      <c r="AU143" s="228" t="s">
        <v>86</v>
      </c>
      <c r="AY143" s="16" t="s">
        <v>123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6" t="s">
        <v>84</v>
      </c>
      <c r="BK143" s="229">
        <f>ROUND(I143*H143,2)</f>
        <v>0</v>
      </c>
      <c r="BL143" s="16" t="s">
        <v>130</v>
      </c>
      <c r="BM143" s="228" t="s">
        <v>240</v>
      </c>
    </row>
    <row r="144" s="12" customFormat="1" ht="25.92" customHeight="1">
      <c r="A144" s="12"/>
      <c r="B144" s="201"/>
      <c r="C144" s="202"/>
      <c r="D144" s="203" t="s">
        <v>75</v>
      </c>
      <c r="E144" s="204" t="s">
        <v>591</v>
      </c>
      <c r="F144" s="204" t="s">
        <v>592</v>
      </c>
      <c r="G144" s="202"/>
      <c r="H144" s="202"/>
      <c r="I144" s="205"/>
      <c r="J144" s="206">
        <f>BK144</f>
        <v>0</v>
      </c>
      <c r="K144" s="202"/>
      <c r="L144" s="207"/>
      <c r="M144" s="208"/>
      <c r="N144" s="209"/>
      <c r="O144" s="209"/>
      <c r="P144" s="210">
        <f>P145</f>
        <v>0</v>
      </c>
      <c r="Q144" s="209"/>
      <c r="R144" s="210">
        <f>R145</f>
        <v>0</v>
      </c>
      <c r="S144" s="209"/>
      <c r="T144" s="211">
        <f>T145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2" t="s">
        <v>84</v>
      </c>
      <c r="AT144" s="213" t="s">
        <v>75</v>
      </c>
      <c r="AU144" s="213" t="s">
        <v>76</v>
      </c>
      <c r="AY144" s="212" t="s">
        <v>123</v>
      </c>
      <c r="BK144" s="214">
        <f>BK145</f>
        <v>0</v>
      </c>
    </row>
    <row r="145" s="12" customFormat="1" ht="22.8" customHeight="1">
      <c r="A145" s="12"/>
      <c r="B145" s="201"/>
      <c r="C145" s="202"/>
      <c r="D145" s="203" t="s">
        <v>75</v>
      </c>
      <c r="E145" s="215" t="s">
        <v>561</v>
      </c>
      <c r="F145" s="215" t="s">
        <v>562</v>
      </c>
      <c r="G145" s="202"/>
      <c r="H145" s="202"/>
      <c r="I145" s="205"/>
      <c r="J145" s="216">
        <f>BK145</f>
        <v>0</v>
      </c>
      <c r="K145" s="202"/>
      <c r="L145" s="207"/>
      <c r="M145" s="208"/>
      <c r="N145" s="209"/>
      <c r="O145" s="209"/>
      <c r="P145" s="210">
        <f>SUM(P146:P154)</f>
        <v>0</v>
      </c>
      <c r="Q145" s="209"/>
      <c r="R145" s="210">
        <f>SUM(R146:R154)</f>
        <v>0</v>
      </c>
      <c r="S145" s="209"/>
      <c r="T145" s="211">
        <f>SUM(T146:T154)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2" t="s">
        <v>84</v>
      </c>
      <c r="AT145" s="213" t="s">
        <v>75</v>
      </c>
      <c r="AU145" s="213" t="s">
        <v>84</v>
      </c>
      <c r="AY145" s="212" t="s">
        <v>123</v>
      </c>
      <c r="BK145" s="214">
        <f>SUM(BK146:BK154)</f>
        <v>0</v>
      </c>
    </row>
    <row r="146" s="2" customFormat="1" ht="24.15" customHeight="1">
      <c r="A146" s="37"/>
      <c r="B146" s="38"/>
      <c r="C146" s="217" t="s">
        <v>283</v>
      </c>
      <c r="D146" s="217" t="s">
        <v>125</v>
      </c>
      <c r="E146" s="218" t="s">
        <v>593</v>
      </c>
      <c r="F146" s="219" t="s">
        <v>594</v>
      </c>
      <c r="G146" s="220" t="s">
        <v>483</v>
      </c>
      <c r="H146" s="221">
        <v>1</v>
      </c>
      <c r="I146" s="222"/>
      <c r="J146" s="223">
        <f>ROUND(I146*H146,2)</f>
        <v>0</v>
      </c>
      <c r="K146" s="219" t="s">
        <v>1</v>
      </c>
      <c r="L146" s="43"/>
      <c r="M146" s="224" t="s">
        <v>1</v>
      </c>
      <c r="N146" s="225" t="s">
        <v>41</v>
      </c>
      <c r="O146" s="90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8" t="s">
        <v>130</v>
      </c>
      <c r="AT146" s="228" t="s">
        <v>125</v>
      </c>
      <c r="AU146" s="228" t="s">
        <v>86</v>
      </c>
      <c r="AY146" s="16" t="s">
        <v>123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6" t="s">
        <v>84</v>
      </c>
      <c r="BK146" s="229">
        <f>ROUND(I146*H146,2)</f>
        <v>0</v>
      </c>
      <c r="BL146" s="16" t="s">
        <v>130</v>
      </c>
      <c r="BM146" s="228" t="s">
        <v>251</v>
      </c>
    </row>
    <row r="147" s="2" customFormat="1">
      <c r="A147" s="37"/>
      <c r="B147" s="38"/>
      <c r="C147" s="39"/>
      <c r="D147" s="232" t="s">
        <v>573</v>
      </c>
      <c r="E147" s="39"/>
      <c r="F147" s="269" t="s">
        <v>595</v>
      </c>
      <c r="G147" s="39"/>
      <c r="H147" s="39"/>
      <c r="I147" s="270"/>
      <c r="J147" s="39"/>
      <c r="K147" s="39"/>
      <c r="L147" s="43"/>
      <c r="M147" s="271"/>
      <c r="N147" s="272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573</v>
      </c>
      <c r="AU147" s="16" t="s">
        <v>86</v>
      </c>
    </row>
    <row r="148" s="2" customFormat="1" ht="24.15" customHeight="1">
      <c r="A148" s="37"/>
      <c r="B148" s="38"/>
      <c r="C148" s="217" t="s">
        <v>288</v>
      </c>
      <c r="D148" s="217" t="s">
        <v>125</v>
      </c>
      <c r="E148" s="218" t="s">
        <v>596</v>
      </c>
      <c r="F148" s="219" t="s">
        <v>597</v>
      </c>
      <c r="G148" s="220" t="s">
        <v>483</v>
      </c>
      <c r="H148" s="221">
        <v>1</v>
      </c>
      <c r="I148" s="222"/>
      <c r="J148" s="223">
        <f>ROUND(I148*H148,2)</f>
        <v>0</v>
      </c>
      <c r="K148" s="219" t="s">
        <v>1</v>
      </c>
      <c r="L148" s="43"/>
      <c r="M148" s="224" t="s">
        <v>1</v>
      </c>
      <c r="N148" s="225" t="s">
        <v>41</v>
      </c>
      <c r="O148" s="90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8" t="s">
        <v>130</v>
      </c>
      <c r="AT148" s="228" t="s">
        <v>125</v>
      </c>
      <c r="AU148" s="228" t="s">
        <v>86</v>
      </c>
      <c r="AY148" s="16" t="s">
        <v>123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6" t="s">
        <v>84</v>
      </c>
      <c r="BK148" s="229">
        <f>ROUND(I148*H148,2)</f>
        <v>0</v>
      </c>
      <c r="BL148" s="16" t="s">
        <v>130</v>
      </c>
      <c r="BM148" s="228" t="s">
        <v>262</v>
      </c>
    </row>
    <row r="149" s="2" customFormat="1">
      <c r="A149" s="37"/>
      <c r="B149" s="38"/>
      <c r="C149" s="39"/>
      <c r="D149" s="232" t="s">
        <v>573</v>
      </c>
      <c r="E149" s="39"/>
      <c r="F149" s="269" t="s">
        <v>598</v>
      </c>
      <c r="G149" s="39"/>
      <c r="H149" s="39"/>
      <c r="I149" s="270"/>
      <c r="J149" s="39"/>
      <c r="K149" s="39"/>
      <c r="L149" s="43"/>
      <c r="M149" s="271"/>
      <c r="N149" s="272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573</v>
      </c>
      <c r="AU149" s="16" t="s">
        <v>86</v>
      </c>
    </row>
    <row r="150" s="2" customFormat="1" ht="24.15" customHeight="1">
      <c r="A150" s="37"/>
      <c r="B150" s="38"/>
      <c r="C150" s="217" t="s">
        <v>294</v>
      </c>
      <c r="D150" s="217" t="s">
        <v>125</v>
      </c>
      <c r="E150" s="218" t="s">
        <v>599</v>
      </c>
      <c r="F150" s="219" t="s">
        <v>600</v>
      </c>
      <c r="G150" s="220" t="s">
        <v>483</v>
      </c>
      <c r="H150" s="221">
        <v>1</v>
      </c>
      <c r="I150" s="222"/>
      <c r="J150" s="223">
        <f>ROUND(I150*H150,2)</f>
        <v>0</v>
      </c>
      <c r="K150" s="219" t="s">
        <v>1</v>
      </c>
      <c r="L150" s="43"/>
      <c r="M150" s="224" t="s">
        <v>1</v>
      </c>
      <c r="N150" s="225" t="s">
        <v>41</v>
      </c>
      <c r="O150" s="90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8" t="s">
        <v>130</v>
      </c>
      <c r="AT150" s="228" t="s">
        <v>125</v>
      </c>
      <c r="AU150" s="228" t="s">
        <v>86</v>
      </c>
      <c r="AY150" s="16" t="s">
        <v>123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6" t="s">
        <v>84</v>
      </c>
      <c r="BK150" s="229">
        <f>ROUND(I150*H150,2)</f>
        <v>0</v>
      </c>
      <c r="BL150" s="16" t="s">
        <v>130</v>
      </c>
      <c r="BM150" s="228" t="s">
        <v>271</v>
      </c>
    </row>
    <row r="151" s="2" customFormat="1">
      <c r="A151" s="37"/>
      <c r="B151" s="38"/>
      <c r="C151" s="39"/>
      <c r="D151" s="232" t="s">
        <v>573</v>
      </c>
      <c r="E151" s="39"/>
      <c r="F151" s="269" t="s">
        <v>601</v>
      </c>
      <c r="G151" s="39"/>
      <c r="H151" s="39"/>
      <c r="I151" s="270"/>
      <c r="J151" s="39"/>
      <c r="K151" s="39"/>
      <c r="L151" s="43"/>
      <c r="M151" s="271"/>
      <c r="N151" s="272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573</v>
      </c>
      <c r="AU151" s="16" t="s">
        <v>86</v>
      </c>
    </row>
    <row r="152" s="2" customFormat="1" ht="24.15" customHeight="1">
      <c r="A152" s="37"/>
      <c r="B152" s="38"/>
      <c r="C152" s="217" t="s">
        <v>299</v>
      </c>
      <c r="D152" s="217" t="s">
        <v>125</v>
      </c>
      <c r="E152" s="218" t="s">
        <v>602</v>
      </c>
      <c r="F152" s="219" t="s">
        <v>603</v>
      </c>
      <c r="G152" s="220" t="s">
        <v>483</v>
      </c>
      <c r="H152" s="221">
        <v>1</v>
      </c>
      <c r="I152" s="222"/>
      <c r="J152" s="223">
        <f>ROUND(I152*H152,2)</f>
        <v>0</v>
      </c>
      <c r="K152" s="219" t="s">
        <v>1</v>
      </c>
      <c r="L152" s="43"/>
      <c r="M152" s="224" t="s">
        <v>1</v>
      </c>
      <c r="N152" s="225" t="s">
        <v>41</v>
      </c>
      <c r="O152" s="90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8" t="s">
        <v>130</v>
      </c>
      <c r="AT152" s="228" t="s">
        <v>125</v>
      </c>
      <c r="AU152" s="228" t="s">
        <v>86</v>
      </c>
      <c r="AY152" s="16" t="s">
        <v>123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6" t="s">
        <v>84</v>
      </c>
      <c r="BK152" s="229">
        <f>ROUND(I152*H152,2)</f>
        <v>0</v>
      </c>
      <c r="BL152" s="16" t="s">
        <v>130</v>
      </c>
      <c r="BM152" s="228" t="s">
        <v>283</v>
      </c>
    </row>
    <row r="153" s="2" customFormat="1">
      <c r="A153" s="37"/>
      <c r="B153" s="38"/>
      <c r="C153" s="39"/>
      <c r="D153" s="232" t="s">
        <v>573</v>
      </c>
      <c r="E153" s="39"/>
      <c r="F153" s="269" t="s">
        <v>604</v>
      </c>
      <c r="G153" s="39"/>
      <c r="H153" s="39"/>
      <c r="I153" s="270"/>
      <c r="J153" s="39"/>
      <c r="K153" s="39"/>
      <c r="L153" s="43"/>
      <c r="M153" s="271"/>
      <c r="N153" s="272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573</v>
      </c>
      <c r="AU153" s="16" t="s">
        <v>86</v>
      </c>
    </row>
    <row r="154" s="2" customFormat="1" ht="44.25" customHeight="1">
      <c r="A154" s="37"/>
      <c r="B154" s="38"/>
      <c r="C154" s="217" t="s">
        <v>304</v>
      </c>
      <c r="D154" s="217" t="s">
        <v>125</v>
      </c>
      <c r="E154" s="218" t="s">
        <v>605</v>
      </c>
      <c r="F154" s="219" t="s">
        <v>606</v>
      </c>
      <c r="G154" s="220" t="s">
        <v>483</v>
      </c>
      <c r="H154" s="221">
        <v>1</v>
      </c>
      <c r="I154" s="222"/>
      <c r="J154" s="223">
        <f>ROUND(I154*H154,2)</f>
        <v>0</v>
      </c>
      <c r="K154" s="219" t="s">
        <v>1</v>
      </c>
      <c r="L154" s="43"/>
      <c r="M154" s="264" t="s">
        <v>1</v>
      </c>
      <c r="N154" s="265" t="s">
        <v>41</v>
      </c>
      <c r="O154" s="266"/>
      <c r="P154" s="267">
        <f>O154*H154</f>
        <v>0</v>
      </c>
      <c r="Q154" s="267">
        <v>0</v>
      </c>
      <c r="R154" s="267">
        <f>Q154*H154</f>
        <v>0</v>
      </c>
      <c r="S154" s="267">
        <v>0</v>
      </c>
      <c r="T154" s="268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8" t="s">
        <v>130</v>
      </c>
      <c r="AT154" s="228" t="s">
        <v>125</v>
      </c>
      <c r="AU154" s="228" t="s">
        <v>86</v>
      </c>
      <c r="AY154" s="16" t="s">
        <v>123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6" t="s">
        <v>84</v>
      </c>
      <c r="BK154" s="229">
        <f>ROUND(I154*H154,2)</f>
        <v>0</v>
      </c>
      <c r="BL154" s="16" t="s">
        <v>130</v>
      </c>
      <c r="BM154" s="228" t="s">
        <v>294</v>
      </c>
    </row>
    <row r="155" s="2" customFormat="1" ht="6.96" customHeight="1">
      <c r="A155" s="37"/>
      <c r="B155" s="65"/>
      <c r="C155" s="66"/>
      <c r="D155" s="66"/>
      <c r="E155" s="66"/>
      <c r="F155" s="66"/>
      <c r="G155" s="66"/>
      <c r="H155" s="66"/>
      <c r="I155" s="66"/>
      <c r="J155" s="66"/>
      <c r="K155" s="66"/>
      <c r="L155" s="43"/>
      <c r="M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</row>
  </sheetData>
  <sheetProtection sheet="1" autoFilter="0" formatColumns="0" formatRows="0" objects="1" scenarios="1" spinCount="100000" saltValue="C44+H8/hM1O+NVsPaUkT5rAVOEZtlKuRjRD+/LLZG3XWf+T38X39FodrlJN4ml8xZYG+OENS/JD3wxttBWS7Ng==" hashValue="oAcRUizmtg5ryT9OC4DLB9Qt6RA6gT/R/f6jYeGXO9+5lD+FpnPQhB5CqlsaAvLkUMMO4fRwV+IbYG+dEXF+9w==" algorithmName="SHA-512" password="CC35"/>
  <autoFilter ref="C123:K154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Malý Ladislav</dc:creator>
  <cp:lastModifiedBy>Malý Ladislav</cp:lastModifiedBy>
  <dcterms:created xsi:type="dcterms:W3CDTF">2024-10-15T12:12:25Z</dcterms:created>
  <dcterms:modified xsi:type="dcterms:W3CDTF">2024-10-15T12:12:29Z</dcterms:modified>
</cp:coreProperties>
</file>